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12" windowWidth="22692" windowHeight="927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<sst xmlns="http://schemas.openxmlformats.org/spreadsheetml/2006/main" count="824" uniqueCount="223">
  <si>
    <t xml:space="preserve">к решению Совета депутатов Ивантеевского  </t>
  </si>
  <si>
    <t>Иные межбюджетные трансферты</t>
  </si>
  <si>
    <t>Наименование</t>
  </si>
  <si>
    <t>Пр</t>
  </si>
  <si>
    <t>ЦСР</t>
  </si>
  <si>
    <t>ВР</t>
  </si>
  <si>
    <t xml:space="preserve">Администрация Ивантеевского сельского поселения </t>
  </si>
  <si>
    <t>00</t>
  </si>
  <si>
    <t>Общегосударственные вопросы</t>
  </si>
  <si>
    <t>01</t>
  </si>
  <si>
    <t>02</t>
  </si>
  <si>
    <t>Расходы на обеспечение деятельности отдельных органов местного самоуправления поселения, не отнесенные к муниципальным программам Ивантеевского сельского поселения</t>
  </si>
  <si>
    <t>91 0 00 00000</t>
  </si>
  <si>
    <t>Глава Ивантеевского сельского поселения</t>
  </si>
  <si>
    <t>91 1 00 01000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</si>
  <si>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</si>
  <si>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</si>
  <si>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</si>
  <si>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</si>
  <si>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</si>
  <si>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</si>
  <si>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</si>
  <si>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04</t>
  </si>
  <si>
    <t>Расходы на обеспечение функций органов местного самоуправления</t>
  </si>
  <si>
    <t>91 2 00 02000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</si>
  <si>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</si>
  <si>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</si>
  <si>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</si>
  <si>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</si>
  <si>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</si>
  <si>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</si>
  <si>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</si>
  <si>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налогов, сборов и иных платежей</t>
  </si>
  <si>
    <t>Уплата прочих налогов, сборов</t>
  </si>
  <si>
    <t>852</t>
  </si>
  <si>
    <t>Уплата иных платежей</t>
  </si>
  <si>
    <t>853</t>
  </si>
  <si>
    <t>Затраты на содержание штатных единиц, осуществляющих переданные отдельные государственные полномочия области</t>
  </si>
  <si>
    <t>91 2 00 70280</t>
  </si>
  <si>
    <t>Обеспечение деятельности финансовых, налоговых и таможенных органов и органов финансового (финансово-бюджетного) надзора.</t>
  </si>
  <si>
    <t>06</t>
  </si>
  <si>
    <t>Прочие расходы, не отнесенные к муниципальным программам Ивантеевского сельского поселения</t>
  </si>
  <si>
    <t>92 0 00 00000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</si>
  <si>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</si>
  <si>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92 9 00 69999</t>
  </si>
  <si>
    <t>Межбюджетные трансферты</t>
  </si>
  <si>
    <t>540</t>
  </si>
  <si>
    <t>07</t>
  </si>
  <si>
    <t>240</t>
  </si>
  <si>
    <t>Резервные фонды</t>
  </si>
  <si>
    <t>00 0 00 00000</t>
  </si>
  <si>
    <t>Резервный фонд органов местного самоуправления Ивантеевского сельского поселения</t>
  </si>
  <si>
    <t xml:space="preserve">92 9 00 88880 </t>
  </si>
  <si>
    <t>Резервные средства</t>
  </si>
  <si>
    <t>92 9 00 88880</t>
  </si>
  <si>
    <t>Другие общегосударственные расходы</t>
  </si>
  <si>
    <t>Мероприятия по управлению  имуществом в составе муниципальной казны, его содержанию и ремонту.</t>
  </si>
  <si>
    <t>13</t>
  </si>
  <si>
    <t>92 9 00 99901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</si>
  <si>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</si>
  <si>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92 9 00 70650</t>
  </si>
  <si>
    <t>Компенсация расходов сельским старостам, связанных с осуществлением ими полномочий.</t>
  </si>
  <si>
    <t>92 9 00 99902</t>
  </si>
  <si>
    <t>120</t>
  </si>
  <si>
    <t>Иные выплаты, за исключением фонда оплаты труда государственных (муниципальных) органов, лицам, привлекаемым согласно законодательству для выполнения отдельных полномочий</t>
  </si>
  <si>
    <t>123</t>
  </si>
  <si>
    <t>03</t>
  </si>
  <si>
    <t>Мероприятия по осуществлению  первичного воинского учета на территориях, где отсутствуют военные комиссариаты</t>
  </si>
  <si>
    <t>91 2 00 51180</t>
  </si>
  <si>
    <t>01 0 00 00000</t>
  </si>
  <si>
    <t>Обеспечение пожарного водоснабжения</t>
  </si>
  <si>
    <t>Приобретение средств пожаротушения</t>
  </si>
  <si>
    <t>Содержание транспортного средства АРС-14</t>
  </si>
  <si>
    <t>Национальная экономика</t>
  </si>
  <si>
    <t>09</t>
  </si>
  <si>
    <t>02 0 00 00000</t>
  </si>
  <si>
    <t>02 1 00 00000</t>
  </si>
  <si>
    <t>02 1 01 00000</t>
  </si>
  <si>
    <t>02 1 01 23999</t>
  </si>
  <si>
    <t>Подпрограмма «Обеспечение безопасности дорожного движения в Ивантеевском сельском поселении»</t>
  </si>
  <si>
    <t>02 2 00 00000</t>
  </si>
  <si>
    <t>02 2 01 23999</t>
  </si>
  <si>
    <t>02 2 02 00000</t>
  </si>
  <si>
    <t>Подпрограмма «Ремонт автомобильных дорог общего пользования местного значения,  проездов к дворовым территориям населенных пунктов   Ивантеевского сельского поселения»</t>
  </si>
  <si>
    <t>Ремонт  автомобильных дорог общего пользования  местного значения,  проездов к дворовым территориям населенных пунктов  за счет средств местного бюджета</t>
  </si>
  <si>
    <t>Реализация мероприятия  «Ремонт  автомобильных дорог общего пользования  местного значения за счет средств местного бюджета» подпрограммы «Ремонт автомобильных дорог общего пользования местного значения,  проездов к дворовым территориям населенных пунктов   Ивантеевского сельского поселения»</t>
  </si>
  <si>
    <t>Ремонт  автомобильных дорог общего пользования  местного значения,  проездов к дворовым территориям населенных пунктов за счет субсидии из областного бюджета</t>
  </si>
  <si>
    <t>Реализация мероприятия  «Ремонт  автомобильных дорог общего пользования  местного значения за счет субсидии из областного бюджета» подпрограммы «Ремонт автомобильных дорог общего пользования местного значения, проездов к дворовым территориям населенных пунктов  Ивантеевского сельского поселения»</t>
  </si>
  <si>
    <t>Другие вопросы в области национальной экономики</t>
  </si>
  <si>
    <t>03 0 00 00000</t>
  </si>
  <si>
    <t>Субсидирование части затрат субъектов малого и среднего предпринимательства, связанных с уплатой процентов по кредитам, привлеченным в кредитных организациях</t>
  </si>
  <si>
    <t>Реализация мероприятия «Субсидирование части затрат субъектов малого и среднего предпринимательства, связанных с уплатой процентов по кредитам, привлеченным в кредитных организациях»  подпрограммы « Развитие малого и среднего предпринимательства на территории Ивантеевского сельского поселения»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</si>
  <si>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</si>
  <si>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</si>
  <si>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Установление границ населенных пунктов</t>
  </si>
  <si>
    <t>92 9 00 99903</t>
  </si>
  <si>
    <t>05</t>
  </si>
  <si>
    <t>04 0 00 00000</t>
  </si>
  <si>
    <t>Замена светильников уличного освещения на энергосберегающие, замена проводов, установка приборов учета и автоматизированных пунктов включения.</t>
  </si>
  <si>
    <t>05 0 00 00000</t>
  </si>
  <si>
    <t>Электроэнергия сетей уличного освещения</t>
  </si>
  <si>
    <t>Участие в организации сбора и вывоза бытовых отходов и мусора на территории поселения</t>
  </si>
  <si>
    <t>Устройство, содержание детских и спортивных площадок</t>
  </si>
  <si>
    <t>Организация ритуальных услуг и содержание мест захоронения</t>
  </si>
  <si>
    <t>Скашивание травы и  дезинсекционная обработка территории</t>
  </si>
  <si>
    <t>Озеленение</t>
  </si>
  <si>
    <t>Установка указателей с названиями улиц и номерами домов</t>
  </si>
  <si>
    <t xml:space="preserve">Реализация мероприятия «Установка указателей с названиями улиц и номерами домов» подпрограммы «Базовое благоустройство территории Ивантевского сельского поселения» </t>
  </si>
  <si>
    <t>Образование</t>
  </si>
  <si>
    <t>Профессиональная подготовка, переподготовка и повышение квалификации</t>
  </si>
  <si>
    <t>Повышение уровня профессиональной подготовки муниципальных служащих,  лиц, замещающих муниципальные должности   и иных работников органов местного самоуправления  Ивантеевского сельского поселения</t>
  </si>
  <si>
    <t>Молодежная политика</t>
  </si>
  <si>
    <t>Организация и осуществление мероприятий по работе с детьми и молодежью в поселении</t>
  </si>
  <si>
    <t>92 9 00 99904</t>
  </si>
  <si>
    <t>Культура, кинематография</t>
  </si>
  <si>
    <t>08</t>
  </si>
  <si>
    <t>Культура</t>
  </si>
  <si>
    <t>Создание условий для организации досуга и обеспечения жителей поселения услугами организаций культуры</t>
  </si>
  <si>
    <t>92 9 00 99906</t>
  </si>
  <si>
    <t>Социальная политика</t>
  </si>
  <si>
    <t>Пенсионное обеспечение</t>
  </si>
  <si>
    <t>Доплаты   к пенсиям  муниципальных служащих</t>
  </si>
  <si>
    <t>92 9 00 31010</t>
  </si>
  <si>
    <t>Публичные нормативные социальные выплаты гражданам</t>
  </si>
  <si>
    <t>312</t>
  </si>
  <si>
    <t>Физическая культура и спорт</t>
  </si>
  <si>
    <t>Физическая культура</t>
  </si>
  <si>
    <t>Обеспечение условий для развития на территории поселения физической культуры, школьного спорта и массового спорта</t>
  </si>
  <si>
    <t>92 9 00 99907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</si>
  <si>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</si>
  <si>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</si>
  <si>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местного самоуправления</t>
  </si>
  <si>
    <t>92 9 00 99908</t>
  </si>
  <si>
    <t>Условно-утвержденные расходы</t>
  </si>
  <si>
    <t>99</t>
  </si>
  <si>
    <t>92 9 00 99990</t>
  </si>
  <si>
    <t>999</t>
  </si>
  <si>
    <t>Распределение бюджетных ассигнований по целевым статьям (муниципальным  программам Ивантеевского сельского поселения и  непрограммным</t>
  </si>
  <si>
    <t xml:space="preserve"> направлениям деятельности), группам и подгруппам видов расходов классификации расходов Ивантеевского сельского поселения</t>
  </si>
  <si>
    <t>Рд</t>
  </si>
  <si>
    <t>000</t>
  </si>
  <si>
    <t>10</t>
  </si>
  <si>
    <t>850</t>
  </si>
  <si>
    <t>12</t>
  </si>
  <si>
    <t>810</t>
  </si>
  <si>
    <t>811</t>
  </si>
  <si>
    <t>Текущий ремонт и содержание сетей наружного освещения</t>
  </si>
  <si>
    <t>Муниципальная программа «Комплексное развитие  благоустройства территории Ивантеевского сельского поселения на 2021–2023 годы»</t>
  </si>
  <si>
    <t>500</t>
  </si>
  <si>
    <t>11</t>
  </si>
  <si>
    <t>870</t>
  </si>
  <si>
    <t xml:space="preserve">Приложение 9 </t>
  </si>
  <si>
    <t>92 9 00 99905</t>
  </si>
  <si>
    <t xml:space="preserve"> на 2023-2025 годы, руб.</t>
  </si>
  <si>
    <t>Всего расходов:</t>
  </si>
  <si>
    <t>Муниципальная программа «Обеспечение первичных мер пожарной безопасности на территории Ивантеевского сельского поселения на 2023-2025 годы»</t>
  </si>
  <si>
    <t>01 0 01 23999</t>
  </si>
  <si>
    <t>01 0 03 00000</t>
  </si>
  <si>
    <t>01 0 01 00000</t>
  </si>
  <si>
    <t>Реализация мероприятия «Обеспечение пожарного водоснабжения»  муниципальной программы «Обеспечение первичных мер пожарной безопасности на территории Ивантеевского сельского поселения на 2023-2025 годы»</t>
  </si>
  <si>
    <t>Реализация мероприятия «Приобретение средств пожаротушения»  муниципальной программы «Обеспечение первичных мер пожарной безопасности на территории Ивантеевского сельского поселения на 2023-2025 годы»</t>
  </si>
  <si>
    <t>01 0 03 23999</t>
  </si>
  <si>
    <t>01 0 02 23999</t>
  </si>
  <si>
    <t>01 0 02 00000</t>
  </si>
  <si>
    <t>Реализация мероприятия «Содержание транспортного средства АРС-14»  муниципальной программы «Обеспечение первичных мер пожарной безопасности на территории Ивантеевского сельского поселения на 2023-2025 годы»</t>
  </si>
  <si>
    <t>Муниципальная программа "Совершенствование и содержание дорожного хозяйства Ивантеевского сельского поселения на 2023-2025 годы"</t>
  </si>
  <si>
    <t>02 2 01 0000</t>
  </si>
  <si>
    <t>02 2 02 71520</t>
  </si>
  <si>
    <t>Муниципальная программа «Развитие малого и среднего предпринимательства на территории Ивантеевского сельского поселения на  2023-2025 годы»</t>
  </si>
  <si>
    <t>03 0 01 00000</t>
  </si>
  <si>
    <t>03 0 01 23999</t>
  </si>
  <si>
    <t>Муниципальная программа «Модернизация и ремонт системы уличного освещения Ивантеевского сельского поселения, повышение энергоэффективности и энергосбережения на 2023-2025 годы»</t>
  </si>
  <si>
    <t>Реализация мероприятия  «Замена светильников уличного освещения на энергосберегающие, замена проводов, установка приборов учета и автоматизированных пунктов включения» муниципальной программы «Модернизация, ремонт и обслуживание системы уличного освещения Ивантеевского сельского поселения, повышение энергоэффективности и энергосбережения на 2023-2025 годы»</t>
  </si>
  <si>
    <t>04 0 01 00000</t>
  </si>
  <si>
    <t>04 0 01 23999</t>
  </si>
  <si>
    <t>04 0 02 00000</t>
  </si>
  <si>
    <t>Реализация мероприятия  «Текущий ремонт и содержание сетей уличного освещения» муниципальной программы «Модернизация, ремонт и обслуживание системы уличного освещения Ивантеевского сельского поселения, повышение энергоэффективности и энергосбережения на 2023-2025 годы»</t>
  </si>
  <si>
    <t>04 0 02 23999</t>
  </si>
  <si>
    <t>Реализация мероприятия «Электроэнергия сетей уличного освещения» муниципальной программы «Комплексное развитие  благоустройства территории Ивантеевского сельского поселения на 2023–2025 годы»</t>
  </si>
  <si>
    <t>05 0 01 00000</t>
  </si>
  <si>
    <t>05 0 01 23999</t>
  </si>
  <si>
    <t>Реализация мероприятия «Участие в организации сбора и вывоза бытовых отходов и мусора на территории поселения» муниципальной программы «Комплексное развитие  благоустройства территории Ивантеевского сельского поселения на 2023–2025 годы»</t>
  </si>
  <si>
    <t>Реализация мероприятия «Устройство, содержание детских и спортивных площадок» муниципальнаой программы «Комплексное развитие  благоустройства территории Ивантеевского сельского поселения на 2023–2025 годы»</t>
  </si>
  <si>
    <t>05 0 02 00000</t>
  </si>
  <si>
    <t>05 0 02 23999</t>
  </si>
  <si>
    <t>05 0 03 00000</t>
  </si>
  <si>
    <t>05 0 03 23999</t>
  </si>
  <si>
    <t>05 0 04 00000</t>
  </si>
  <si>
    <t>05 0 04 23999</t>
  </si>
  <si>
    <t>05 0 05 00000</t>
  </si>
  <si>
    <t>05 0 05 23999</t>
  </si>
  <si>
    <t>05 0 06 00000</t>
  </si>
  <si>
    <t>05 0 06 23999</t>
  </si>
  <si>
    <t>05 0 07 00000</t>
  </si>
  <si>
    <t>05 0 07 23999</t>
  </si>
  <si>
    <t>Реализация мероприятия «Организация ритуальных услуг и содержание мест захоронения» муниципальной программы «Комплексное развитие  благоустройства территории Ивантеевского сельского поселения на 2023–2025 годы»</t>
  </si>
  <si>
    <t>Реализация мероприятия «Скашивание травы и  дезинсекционная обработка территории» муниципальной программы «Комплексное развитие  благоустройства территории Ивантеевского сельского поселения на 2023–2025 годы»</t>
  </si>
  <si>
    <t>Реализация мероприятия «Озеленение» муниципальной программы «Комплексное развитие  благоустройства территории Ивантеевского сельского поселения на 2023–2025 годы»</t>
  </si>
  <si>
    <t>06 0 02 00000</t>
  </si>
  <si>
    <t xml:space="preserve">06 0 01 23999 </t>
  </si>
  <si>
    <t>Муниципальная программа "Обустройство и восстановление воинских захоронений в Ивантеевском сельском поселении на 2023-2025 годы"</t>
  </si>
  <si>
    <t>06 0 01 00000</t>
  </si>
  <si>
    <t>06 0 00 00000</t>
  </si>
  <si>
    <t>Текущий ремонт и благоустройство воинских захоронений в Ивантеевском сельском поселении за счет средств местного бюджета</t>
  </si>
  <si>
    <t>Текущий ремонт и благоустройство воинских захоронений в Ивантеевском сельском поселении за счет субсидии из областного бюджета</t>
  </si>
  <si>
    <t>Реализация мероприятия "Текущий ремонт и благоустройство воинских захоронений в Ивантеевском сельском поселении за счет субсидии из областного бюджета" муниципальной программы "Обустройство и восстановление воинских захоронений в Ивантеевском сельском поселении на 2023-2025 годы"</t>
  </si>
  <si>
    <t xml:space="preserve">                                                                                                                                                                    сельского поселения от 28.12.2022г. № 94</t>
  </si>
  <si>
    <t>Реализация мероприятия "Текущий ремонт и благоустройство воинских захоронений в Ивантеевском сельском поселении за счет средств местного бюджета" муниципальной программы "Обустройство и восстановление воинских захоронений в Ивантеевском сельском поселении на 2023-2025 годы"</t>
  </si>
  <si>
    <t xml:space="preserve">Ивантеевского сельского поселения </t>
  </si>
  <si>
    <t xml:space="preserve">06 0 02 L2990 </t>
  </si>
  <si>
    <t>92 9 00 99909</t>
  </si>
  <si>
    <t>Выполнение прочих землеустроительных работ</t>
  </si>
  <si>
    <t xml:space="preserve">(в редакции решений Совета депутатов </t>
  </si>
  <si>
    <t>Реализация мероприятия «Участие в организации сбора и вывоза бытовых отходов и мусора на территории поселения» муниципальной программы «Комплексное развитие  благоустройства территории Ивантеевского сельского поселения на 2023–2025 годы» за счет иных межбюджетных трансфертов из бюджета Валдайского муниципального района</t>
  </si>
  <si>
    <t>05 0 02 03600</t>
  </si>
  <si>
    <t>от 27.02.2023 № 98, 07.04.2023 № 102,</t>
  </si>
  <si>
    <t>Содержание автодорог в надлежащем состоянии, уборка мусора, чистка снега и посыпка за счет средств местного бюджета</t>
  </si>
  <si>
    <t>Реализация мероприятия «Содержание автодорог в надлежащем состоянии, уборка мусора, чистка снега и посыпка за счет средств местного бюджета»  подпрограммы  «Обеспечение безопасности дорожного движения в Ивантеевском сельском поселении»</t>
  </si>
  <si>
    <t>02 1 02 71520</t>
  </si>
  <si>
    <t>02 1 02 00000</t>
  </si>
  <si>
    <t>07.07.2023 № 110. от 31.08.2023 № 120)</t>
  </si>
  <si>
    <t>Содержание автодорог в надлежащем состоянии, уборка мусора, чистка снега и посыпка за счет субсидии из областного бюджета</t>
  </si>
  <si>
    <t>Реализация мероприятия «Содержание автодорог в надлежащем состоянии, уборка мусора, чистка снега и посыпка за счет субсидии из областного бюджета»  подпрограммы  «Обеспечение безопасности дорожного движения в Ивантеевском сельском поселении»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</si>
</sst>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0" xfId="0" applyFont="1" applyBorder="1" applyAlignment="1">
      <alignment horizontal="center"/>
    </xf>
    <xf numFmtId="0" fontId="41" fillId="0" borderId="0" xfId="0" applyFont="1" applyAlignment="1">
      <alignment horizontal="right"/>
    </xf>
    <xf numFmtId="43" fontId="2" fillId="0" borderId="10" xfId="58" applyFont="1" applyFill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43" fontId="39" fillId="0" borderId="10" xfId="58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3" fontId="2" fillId="0" borderId="10" xfId="58" applyFont="1" applyBorder="1" applyAlignment="1">
      <alignment horizontal="center" vertical="center"/>
    </xf>
    <xf numFmtId="0" fontId="39" fillId="0" borderId="0" xfId="0" applyFont="1" applyAlignment="1">
      <alignment/>
    </xf>
    <xf numFmtId="43" fontId="40" fillId="0" borderId="10" xfId="58" applyNumberFormat="1" applyFont="1" applyBorder="1" applyAlignment="1">
      <alignment horizontal="center" vertical="center"/>
    </xf>
    <xf numFmtId="43" fontId="39" fillId="0" borderId="10" xfId="0" applyNumberFormat="1" applyFont="1" applyBorder="1" applyAlignment="1">
      <alignment horizontal="center" vertical="center"/>
    </xf>
    <xf numFmtId="43" fontId="40" fillId="0" borderId="10" xfId="58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43" fontId="39" fillId="0" borderId="10" xfId="58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43" fontId="2" fillId="0" borderId="11" xfId="58" applyFont="1" applyBorder="1" applyAlignment="1">
      <alignment horizontal="center" vertical="center"/>
    </xf>
    <xf numFmtId="43" fontId="39" fillId="0" borderId="0" xfId="0" applyNumberFormat="1" applyFont="1" applyAlignment="1">
      <alignment/>
    </xf>
    <xf numFmtId="0" fontId="40" fillId="0" borderId="10" xfId="0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center"/>
    </xf>
    <xf numFmtId="0" fontId="40" fillId="0" borderId="13" xfId="0" applyFont="1" applyBorder="1" applyAlignment="1">
      <alignment horizontal="center" vertical="top"/>
    </xf>
    <xf numFmtId="0" fontId="40" fillId="0" borderId="14" xfId="0" applyFont="1" applyBorder="1" applyAlignment="1">
      <alignment horizontal="center" vertical="top"/>
    </xf>
    <xf numFmtId="0" fontId="40" fillId="0" borderId="15" xfId="0" applyFont="1" applyBorder="1" applyAlignment="1">
      <alignment vertical="center" wrapText="1"/>
    </xf>
    <xf numFmtId="43" fontId="40" fillId="0" borderId="16" xfId="58" applyNumberFormat="1" applyFont="1" applyBorder="1" applyAlignment="1">
      <alignment horizontal="center" vertical="center"/>
    </xf>
    <xf numFmtId="0" fontId="39" fillId="0" borderId="15" xfId="0" applyFont="1" applyBorder="1" applyAlignment="1">
      <alignment vertical="center" wrapText="1"/>
    </xf>
    <xf numFmtId="43" fontId="39" fillId="0" borderId="16" xfId="0" applyNumberFormat="1" applyFont="1" applyBorder="1" applyAlignment="1">
      <alignment horizontal="center" vertical="center"/>
    </xf>
    <xf numFmtId="43" fontId="39" fillId="0" borderId="16" xfId="58" applyFont="1" applyBorder="1" applyAlignment="1">
      <alignment horizontal="center" vertical="center"/>
    </xf>
    <xf numFmtId="43" fontId="40" fillId="0" borderId="16" xfId="58" applyFont="1" applyBorder="1" applyAlignment="1">
      <alignment horizontal="center" vertical="center"/>
    </xf>
    <xf numFmtId="43" fontId="2" fillId="0" borderId="16" xfId="58" applyFont="1" applyFill="1" applyBorder="1" applyAlignment="1">
      <alignment horizontal="center" vertical="center"/>
    </xf>
    <xf numFmtId="0" fontId="40" fillId="0" borderId="15" xfId="0" applyFont="1" applyBorder="1" applyAlignment="1">
      <alignment wrapText="1"/>
    </xf>
    <xf numFmtId="0" fontId="39" fillId="0" borderId="15" xfId="0" applyFont="1" applyBorder="1" applyAlignment="1">
      <alignment wrapText="1"/>
    </xf>
    <xf numFmtId="0" fontId="2" fillId="0" borderId="15" xfId="0" applyFont="1" applyBorder="1" applyAlignment="1">
      <alignment vertical="center" wrapText="1"/>
    </xf>
    <xf numFmtId="43" fontId="2" fillId="0" borderId="16" xfId="58" applyFont="1" applyBorder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43" fontId="39" fillId="0" borderId="16" xfId="58" applyNumberFormat="1" applyFont="1" applyBorder="1" applyAlignment="1">
      <alignment horizontal="center" vertical="center"/>
    </xf>
    <xf numFmtId="0" fontId="2" fillId="0" borderId="15" xfId="0" applyFont="1" applyBorder="1" applyAlignment="1">
      <alignment wrapText="1"/>
    </xf>
    <xf numFmtId="0" fontId="42" fillId="0" borderId="15" xfId="0" applyFont="1" applyBorder="1" applyAlignment="1">
      <alignment vertical="center" wrapText="1"/>
    </xf>
    <xf numFmtId="43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43" fontId="2" fillId="0" borderId="18" xfId="58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49" fontId="40" fillId="0" borderId="20" xfId="0" applyNumberFormat="1" applyFont="1" applyBorder="1" applyAlignment="1">
      <alignment horizontal="center" vertical="center"/>
    </xf>
    <xf numFmtId="43" fontId="40" fillId="0" borderId="20" xfId="0" applyNumberFormat="1" applyFont="1" applyBorder="1" applyAlignment="1">
      <alignment horizontal="center" vertical="center"/>
    </xf>
    <xf numFmtId="43" fontId="40" fillId="0" borderId="2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0" fontId="41" fillId="0" borderId="0" xfId="0" applyFont="1" applyAlignment="1">
      <alignment horizontal="right"/>
    </xf>
    <xf numFmtId="0" fontId="40" fillId="0" borderId="22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3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6"/>
  <sheetViews>
    <sheetView tabSelected="1" zoomScalePageLayoutView="0" workbookViewId="0" topLeftCell="A142">
      <selection activeCell="F46" sqref="F46"/>
    </sheetView>
  </sheetViews>
  <sheetFormatPr defaultColWidth="9.140625" defaultRowHeight="15"/>
  <cols>
    <col min="1" max="1" width="59.7109375" style="1" customWidth="1"/>
    <col min="2" max="2" width="13.28125" style="1" customWidth="1"/>
    <col min="3" max="3" width="5.57421875" style="1" customWidth="1"/>
    <col min="4" max="4" width="8.7109375" style="1" customWidth="1"/>
    <col min="5" max="5" width="6.57421875" style="1" customWidth="1"/>
    <col min="6" max="6" width="15.28125" style="10" customWidth="1"/>
    <col min="7" max="7" width="16.00390625" style="10" customWidth="1"/>
    <col min="8" max="8" width="15.00390625" style="10" customWidth="1"/>
    <col min="9" max="16384" width="9.140625" style="1" customWidth="1"/>
  </cols>
  <sheetData>
    <row r="1" spans="6:8" ht="13.5">
      <c r="F1" s="4"/>
      <c r="G1" s="4"/>
      <c r="H1" s="4" t="s">
        <v>151</v>
      </c>
    </row>
    <row r="2" spans="6:8" ht="13.5">
      <c r="F2" s="4"/>
      <c r="G2" s="4"/>
      <c r="H2" s="4" t="s">
        <v>0</v>
      </c>
    </row>
    <row r="3" spans="6:8" ht="13.5">
      <c r="F3" s="4"/>
      <c r="G3" s="4"/>
      <c r="H3" s="52" t="s">
        <v>206</v>
      </c>
    </row>
    <row r="4" spans="6:8" ht="18" customHeight="1">
      <c r="F4" s="56" t="s">
        <v>212</v>
      </c>
      <c r="G4" s="56"/>
      <c r="H4" s="56"/>
    </row>
    <row r="5" spans="6:8" ht="12.75">
      <c r="F5" s="56" t="s">
        <v>208</v>
      </c>
      <c r="G5" s="56"/>
      <c r="H5" s="56"/>
    </row>
    <row r="6" spans="6:8" ht="12.75">
      <c r="F6" s="56" t="s">
        <v>215</v>
      </c>
      <c r="G6" s="56"/>
      <c r="H6" s="56"/>
    </row>
    <row r="7" spans="6:8" ht="12.75">
      <c r="F7" s="56" t="s">
        <v>220</v>
      </c>
      <c r="G7" s="56"/>
      <c r="H7" s="56"/>
    </row>
    <row r="8" ht="14.25" customHeight="1">
      <c r="D8" s="2"/>
    </row>
    <row r="9" spans="1:8" ht="12.75">
      <c r="A9" s="59" t="s">
        <v>137</v>
      </c>
      <c r="B9" s="59"/>
      <c r="C9" s="59"/>
      <c r="D9" s="59"/>
      <c r="E9" s="59"/>
      <c r="F9" s="59"/>
      <c r="G9" s="59"/>
      <c r="H9" s="59"/>
    </row>
    <row r="10" spans="1:8" ht="12.75">
      <c r="A10" s="59" t="s">
        <v>138</v>
      </c>
      <c r="B10" s="59"/>
      <c r="C10" s="59"/>
      <c r="D10" s="59"/>
      <c r="E10" s="59"/>
      <c r="F10" s="59"/>
      <c r="G10" s="59"/>
      <c r="H10" s="59"/>
    </row>
    <row r="11" spans="1:8" ht="12.75">
      <c r="A11" s="59" t="s">
        <v>153</v>
      </c>
      <c r="B11" s="59"/>
      <c r="C11" s="59"/>
      <c r="D11" s="59"/>
      <c r="E11" s="59"/>
      <c r="F11" s="59"/>
      <c r="G11" s="59"/>
      <c r="H11" s="59"/>
    </row>
    <row r="12" spans="1:4" ht="13.5" thickBot="1">
      <c r="A12" s="3"/>
      <c r="B12" s="3"/>
      <c r="C12" s="3"/>
      <c r="D12" s="3"/>
    </row>
    <row r="13" spans="1:8" ht="12.75">
      <c r="A13" s="22" t="s">
        <v>2</v>
      </c>
      <c r="B13" s="23" t="s">
        <v>4</v>
      </c>
      <c r="C13" s="23" t="s">
        <v>139</v>
      </c>
      <c r="D13" s="23" t="s">
        <v>3</v>
      </c>
      <c r="E13" s="23" t="s">
        <v>5</v>
      </c>
      <c r="F13" s="24">
        <v>2023</v>
      </c>
      <c r="G13" s="25">
        <v>2024</v>
      </c>
      <c r="H13" s="26">
        <v>2025</v>
      </c>
    </row>
    <row r="14" spans="1:8" ht="15" customHeight="1">
      <c r="A14" s="53" t="s">
        <v>6</v>
      </c>
      <c r="B14" s="55" t="s">
        <v>50</v>
      </c>
      <c r="C14" s="55" t="s">
        <v>7</v>
      </c>
      <c r="D14" s="55" t="s">
        <v>7</v>
      </c>
      <c r="E14" s="55" t="s">
        <v>140</v>
      </c>
      <c r="F14" s="57">
        <f>F16+F31+F50+F55+F64+F96</f>
        <v>5267493.540000001</v>
      </c>
      <c r="G14" s="57">
        <f>G16+G31+G50+G55+G64+G96</f>
        <v>2769600</v>
      </c>
      <c r="H14" s="57">
        <f>H16+H31+H50+H55+H64+H96</f>
        <v>2774200</v>
      </c>
    </row>
    <row r="15" spans="1:8" ht="12.75">
      <c r="A15" s="54"/>
      <c r="B15" s="55"/>
      <c r="C15" s="55"/>
      <c r="D15" s="55"/>
      <c r="E15" s="55"/>
      <c r="F15" s="58"/>
      <c r="G15" s="58"/>
      <c r="H15" s="58"/>
    </row>
    <row r="16" spans="1:8" ht="39" customHeight="1">
      <c r="A16" s="27" t="s">
        <v>155</v>
      </c>
      <c r="B16" s="21" t="s">
        <v>69</v>
      </c>
      <c r="C16" s="21" t="s">
        <v>66</v>
      </c>
      <c r="D16" s="21" t="s">
        <v>141</v>
      </c>
      <c r="E16" s="21"/>
      <c r="F16" s="11">
        <f>F17+F21+F25</f>
        <v>101000</v>
      </c>
      <c r="G16" s="11">
        <f>G17+G21+G25</f>
        <v>40000</v>
      </c>
      <c r="H16" s="28">
        <f>H17+H21+H25</f>
        <v>22000</v>
      </c>
    </row>
    <row r="17" spans="1:8" ht="18" customHeight="1">
      <c r="A17" s="29" t="s">
        <v>70</v>
      </c>
      <c r="B17" s="6" t="s">
        <v>158</v>
      </c>
      <c r="C17" s="6" t="s">
        <v>66</v>
      </c>
      <c r="D17" s="6" t="s">
        <v>141</v>
      </c>
      <c r="E17" s="6"/>
      <c r="F17" s="12">
        <f aca="true" t="shared" si="0" ref="F17:H19">F18</f>
        <v>80000</v>
      </c>
      <c r="G17" s="12">
        <f t="shared" si="0"/>
        <v>15000</v>
      </c>
      <c r="H17" s="30">
        <f t="shared" si="0"/>
        <v>10000</v>
      </c>
    </row>
    <row r="18" spans="1:8" ht="53.25" customHeight="1">
      <c r="A18" s="38" t="s">
        <v>159</v>
      </c>
      <c r="B18" s="6" t="s">
        <v>156</v>
      </c>
      <c r="C18" s="6" t="s">
        <v>66</v>
      </c>
      <c r="D18" s="6" t="s">
        <v>141</v>
      </c>
      <c r="E18" s="6"/>
      <c r="F18" s="12">
        <f t="shared" si="0"/>
        <v>80000</v>
      </c>
      <c r="G18" s="12">
        <f t="shared" si="0"/>
        <v>15000</v>
      </c>
      <c r="H18" s="30">
        <f t="shared" si="0"/>
        <v>10000</v>
      </c>
    </row>
    <row r="19" spans="1:8" ht="26.25" customHeight="1">
      <c r="A19" s="29" t="s">
        <v>25</v>
      </c>
      <c r="B19" s="6" t="s">
        <v>156</v>
      </c>
      <c r="C19" s="6" t="s">
        <v>66</v>
      </c>
      <c r="D19" s="6" t="s">
        <v>141</v>
      </c>
      <c r="E19" s="6" t="s">
        <v>48</v>
      </c>
      <c r="F19" s="7">
        <f>F20</f>
        <v>80000</v>
      </c>
      <c r="G19" s="7">
        <f t="shared" si="0"/>
        <v>15000</v>
      </c>
      <c r="H19" s="31">
        <f t="shared" si="0"/>
        <v>10000</v>
      </c>
    </row>
    <row r="20" spans="1:8" ht="18" customHeight="1">
      <c r="A20" s="29" t="s">
        <v>28</v>
      </c>
      <c r="B20" s="6" t="s">
        <v>156</v>
      </c>
      <c r="C20" s="6" t="s">
        <v>66</v>
      </c>
      <c r="D20" s="6" t="s">
        <v>141</v>
      </c>
      <c r="E20" s="6" t="s">
        <v>29</v>
      </c>
      <c r="F20" s="7">
        <v>80000</v>
      </c>
      <c r="G20" s="7">
        <v>15000</v>
      </c>
      <c r="H20" s="31">
        <v>10000</v>
      </c>
    </row>
    <row r="21" spans="1:8" ht="18" customHeight="1">
      <c r="A21" s="29" t="s">
        <v>71</v>
      </c>
      <c r="B21" s="6" t="s">
        <v>163</v>
      </c>
      <c r="C21" s="6" t="s">
        <v>66</v>
      </c>
      <c r="D21" s="6" t="s">
        <v>141</v>
      </c>
      <c r="E21" s="6"/>
      <c r="F21" s="12">
        <f aca="true" t="shared" si="1" ref="F21:H23">F22</f>
        <v>5000</v>
      </c>
      <c r="G21" s="12">
        <f t="shared" si="1"/>
        <v>15000</v>
      </c>
      <c r="H21" s="30">
        <f t="shared" si="1"/>
        <v>2000</v>
      </c>
    </row>
    <row r="22" spans="1:8" ht="55.5" customHeight="1">
      <c r="A22" s="38" t="s">
        <v>160</v>
      </c>
      <c r="B22" s="6" t="s">
        <v>162</v>
      </c>
      <c r="C22" s="6" t="s">
        <v>66</v>
      </c>
      <c r="D22" s="6" t="s">
        <v>141</v>
      </c>
      <c r="E22" s="6"/>
      <c r="F22" s="12">
        <f t="shared" si="1"/>
        <v>5000</v>
      </c>
      <c r="G22" s="12">
        <f t="shared" si="1"/>
        <v>15000</v>
      </c>
      <c r="H22" s="30">
        <f t="shared" si="1"/>
        <v>2000</v>
      </c>
    </row>
    <row r="23" spans="1:8" ht="27.75" customHeight="1">
      <c r="A23" s="29" t="s">
        <v>25</v>
      </c>
      <c r="B23" s="6" t="s">
        <v>162</v>
      </c>
      <c r="C23" s="6" t="s">
        <v>66</v>
      </c>
      <c r="D23" s="6" t="s">
        <v>141</v>
      </c>
      <c r="E23" s="6" t="s">
        <v>48</v>
      </c>
      <c r="F23" s="7">
        <f>F24</f>
        <v>5000</v>
      </c>
      <c r="G23" s="7">
        <f t="shared" si="1"/>
        <v>15000</v>
      </c>
      <c r="H23" s="31">
        <f t="shared" si="1"/>
        <v>2000</v>
      </c>
    </row>
    <row r="24" spans="1:8" ht="18" customHeight="1">
      <c r="A24" s="29" t="s">
        <v>28</v>
      </c>
      <c r="B24" s="6" t="s">
        <v>162</v>
      </c>
      <c r="C24" s="6" t="s">
        <v>66</v>
      </c>
      <c r="D24" s="6" t="s">
        <v>141</v>
      </c>
      <c r="E24" s="6" t="s">
        <v>29</v>
      </c>
      <c r="F24" s="7">
        <v>5000</v>
      </c>
      <c r="G24" s="7">
        <v>15000</v>
      </c>
      <c r="H24" s="31">
        <v>2000</v>
      </c>
    </row>
    <row r="25" spans="1:8" ht="18" customHeight="1">
      <c r="A25" s="29" t="s">
        <v>72</v>
      </c>
      <c r="B25" s="6" t="s">
        <v>157</v>
      </c>
      <c r="C25" s="6" t="s">
        <v>66</v>
      </c>
      <c r="D25" s="6" t="s">
        <v>141</v>
      </c>
      <c r="E25" s="6"/>
      <c r="F25" s="12">
        <f>F26</f>
        <v>16000</v>
      </c>
      <c r="G25" s="12">
        <f>G26</f>
        <v>10000</v>
      </c>
      <c r="H25" s="30">
        <f>H26</f>
        <v>10000</v>
      </c>
    </row>
    <row r="26" spans="1:8" ht="51.75" customHeight="1">
      <c r="A26" s="38" t="s">
        <v>164</v>
      </c>
      <c r="B26" s="6" t="s">
        <v>161</v>
      </c>
      <c r="C26" s="6" t="s">
        <v>66</v>
      </c>
      <c r="D26" s="6" t="s">
        <v>141</v>
      </c>
      <c r="E26" s="6"/>
      <c r="F26" s="12">
        <f>F27+F29</f>
        <v>16000</v>
      </c>
      <c r="G26" s="12">
        <f>G27+G29</f>
        <v>10000</v>
      </c>
      <c r="H26" s="30">
        <f>H27+H29</f>
        <v>10000</v>
      </c>
    </row>
    <row r="27" spans="1:8" ht="26.25" customHeight="1">
      <c r="A27" s="29" t="s">
        <v>25</v>
      </c>
      <c r="B27" s="6" t="s">
        <v>161</v>
      </c>
      <c r="C27" s="6" t="s">
        <v>66</v>
      </c>
      <c r="D27" s="6" t="s">
        <v>141</v>
      </c>
      <c r="E27" s="6" t="s">
        <v>48</v>
      </c>
      <c r="F27" s="7">
        <f>F28</f>
        <v>10000</v>
      </c>
      <c r="G27" s="7">
        <f>G28</f>
        <v>4000</v>
      </c>
      <c r="H27" s="31">
        <f>H28</f>
        <v>4000</v>
      </c>
    </row>
    <row r="28" spans="1:8" ht="20.25" customHeight="1">
      <c r="A28" s="29" t="s">
        <v>28</v>
      </c>
      <c r="B28" s="6" t="s">
        <v>161</v>
      </c>
      <c r="C28" s="6" t="s">
        <v>66</v>
      </c>
      <c r="D28" s="6" t="s">
        <v>141</v>
      </c>
      <c r="E28" s="6" t="s">
        <v>29</v>
      </c>
      <c r="F28" s="7">
        <v>10000</v>
      </c>
      <c r="G28" s="7">
        <v>4000</v>
      </c>
      <c r="H28" s="31">
        <v>4000</v>
      </c>
    </row>
    <row r="29" spans="1:8" ht="18" customHeight="1">
      <c r="A29" s="29" t="s">
        <v>32</v>
      </c>
      <c r="B29" s="6" t="s">
        <v>161</v>
      </c>
      <c r="C29" s="6" t="s">
        <v>66</v>
      </c>
      <c r="D29" s="6" t="s">
        <v>141</v>
      </c>
      <c r="E29" s="6" t="s">
        <v>142</v>
      </c>
      <c r="F29" s="7">
        <f>F30</f>
        <v>6000</v>
      </c>
      <c r="G29" s="7">
        <f>G30</f>
        <v>6000</v>
      </c>
      <c r="H29" s="31">
        <f>H30</f>
        <v>6000</v>
      </c>
    </row>
    <row r="30" spans="1:8" ht="18" customHeight="1">
      <c r="A30" s="29" t="s">
        <v>33</v>
      </c>
      <c r="B30" s="6" t="s">
        <v>161</v>
      </c>
      <c r="C30" s="6" t="s">
        <v>66</v>
      </c>
      <c r="D30" s="6" t="s">
        <v>141</v>
      </c>
      <c r="E30" s="6" t="s">
        <v>34</v>
      </c>
      <c r="F30" s="7">
        <v>6000</v>
      </c>
      <c r="G30" s="7">
        <v>6000</v>
      </c>
      <c r="H30" s="31">
        <v>6000</v>
      </c>
    </row>
    <row r="31" spans="1:8" ht="45" customHeight="1">
      <c r="A31" s="27" t="s">
        <v>165</v>
      </c>
      <c r="B31" s="21" t="s">
        <v>75</v>
      </c>
      <c r="C31" s="21" t="s">
        <v>22</v>
      </c>
      <c r="D31" s="21" t="s">
        <v>74</v>
      </c>
      <c r="E31" s="21"/>
      <c r="F31" s="13">
        <f>F32+F41</f>
        <v>2853958.81</v>
      </c>
      <c r="G31" s="13">
        <f>G32+G41</f>
        <v>1993600</v>
      </c>
      <c r="H31" s="32">
        <f>H32+H41</f>
        <v>2042200</v>
      </c>
    </row>
    <row r="32" spans="1:8" ht="30.75" customHeight="1">
      <c r="A32" s="29" t="s">
        <v>79</v>
      </c>
      <c r="B32" s="6" t="s">
        <v>76</v>
      </c>
      <c r="C32" s="6" t="s">
        <v>22</v>
      </c>
      <c r="D32" s="6" t="s">
        <v>74</v>
      </c>
      <c r="E32" s="6"/>
      <c r="F32" s="7">
        <f>F33+F37</f>
        <v>870134.36</v>
      </c>
      <c r="G32" s="7">
        <f>G33</f>
        <v>499900</v>
      </c>
      <c r="H32" s="31">
        <f>H33</f>
        <v>548500</v>
      </c>
    </row>
    <row r="33" spans="1:8" ht="32.25" customHeight="1">
      <c r="A33" s="29" t="s">
        <v>216</v>
      </c>
      <c r="B33" s="6" t="s">
        <v>77</v>
      </c>
      <c r="C33" s="6" t="s">
        <v>22</v>
      </c>
      <c r="D33" s="6" t="s">
        <v>74</v>
      </c>
      <c r="E33" s="6"/>
      <c r="F33" s="7">
        <f aca="true" t="shared" si="2" ref="F33:H35">F34</f>
        <v>617240.39</v>
      </c>
      <c r="G33" s="7">
        <f t="shared" si="2"/>
        <v>499900</v>
      </c>
      <c r="H33" s="31">
        <f t="shared" si="2"/>
        <v>548500</v>
      </c>
    </row>
    <row r="34" spans="1:8" ht="43.5" customHeight="1">
      <c r="A34" s="29" t="s">
        <v>217</v>
      </c>
      <c r="B34" s="6" t="s">
        <v>78</v>
      </c>
      <c r="C34" s="6" t="s">
        <v>22</v>
      </c>
      <c r="D34" s="6" t="s">
        <v>74</v>
      </c>
      <c r="E34" s="6"/>
      <c r="F34" s="7">
        <f>F35</f>
        <v>617240.39</v>
      </c>
      <c r="G34" s="7">
        <f t="shared" si="2"/>
        <v>499900</v>
      </c>
      <c r="H34" s="31">
        <f t="shared" si="2"/>
        <v>548500</v>
      </c>
    </row>
    <row r="35" spans="1:8" ht="31.5" customHeight="1">
      <c r="A35" s="29" t="s">
        <v>25</v>
      </c>
      <c r="B35" s="6" t="s">
        <v>78</v>
      </c>
      <c r="C35" s="6" t="s">
        <v>22</v>
      </c>
      <c r="D35" s="6" t="s">
        <v>74</v>
      </c>
      <c r="E35" s="6" t="s">
        <v>48</v>
      </c>
      <c r="F35" s="7">
        <f>F36</f>
        <v>617240.39</v>
      </c>
      <c r="G35" s="7">
        <f t="shared" si="2"/>
        <v>499900</v>
      </c>
      <c r="H35" s="31">
        <f t="shared" si="2"/>
        <v>548500</v>
      </c>
    </row>
    <row r="36" spans="1:8" ht="18" customHeight="1">
      <c r="A36" s="29" t="s">
        <v>28</v>
      </c>
      <c r="B36" s="6" t="s">
        <v>78</v>
      </c>
      <c r="C36" s="6" t="s">
        <v>22</v>
      </c>
      <c r="D36" s="6" t="s">
        <v>74</v>
      </c>
      <c r="E36" s="6" t="s">
        <v>29</v>
      </c>
      <c r="F36" s="5">
        <f>442900+10058.81+102000+48000+14281.58</f>
        <v>617240.39</v>
      </c>
      <c r="G36" s="5">
        <v>499900</v>
      </c>
      <c r="H36" s="33">
        <v>548500</v>
      </c>
    </row>
    <row r="37" spans="1:8" ht="30" customHeight="1">
      <c r="A37" s="29" t="s">
        <v>221</v>
      </c>
      <c r="B37" s="6" t="s">
        <v>219</v>
      </c>
      <c r="C37" s="6" t="s">
        <v>22</v>
      </c>
      <c r="D37" s="6" t="s">
        <v>74</v>
      </c>
      <c r="E37" s="6"/>
      <c r="F37" s="5">
        <f>F38</f>
        <v>252893.97</v>
      </c>
      <c r="G37" s="5"/>
      <c r="H37" s="33"/>
    </row>
    <row r="38" spans="1:8" ht="42" customHeight="1">
      <c r="A38" s="29" t="s">
        <v>222</v>
      </c>
      <c r="B38" s="6" t="s">
        <v>218</v>
      </c>
      <c r="C38" s="6" t="s">
        <v>22</v>
      </c>
      <c r="D38" s="6" t="s">
        <v>74</v>
      </c>
      <c r="E38" s="6"/>
      <c r="F38" s="5">
        <f>F39</f>
        <v>252893.97</v>
      </c>
      <c r="G38" s="5"/>
      <c r="H38" s="33"/>
    </row>
    <row r="39" spans="1:8" ht="28.5" customHeight="1">
      <c r="A39" s="29" t="s">
        <v>25</v>
      </c>
      <c r="B39" s="6" t="s">
        <v>218</v>
      </c>
      <c r="C39" s="6" t="s">
        <v>22</v>
      </c>
      <c r="D39" s="6" t="s">
        <v>74</v>
      </c>
      <c r="E39" s="6" t="s">
        <v>48</v>
      </c>
      <c r="F39" s="5">
        <f>F40</f>
        <v>252893.97</v>
      </c>
      <c r="G39" s="5"/>
      <c r="H39" s="33"/>
    </row>
    <row r="40" spans="1:8" ht="18" customHeight="1">
      <c r="A40" s="29" t="s">
        <v>28</v>
      </c>
      <c r="B40" s="6" t="s">
        <v>218</v>
      </c>
      <c r="C40" s="6" t="s">
        <v>22</v>
      </c>
      <c r="D40" s="6" t="s">
        <v>74</v>
      </c>
      <c r="E40" s="6" t="s">
        <v>29</v>
      </c>
      <c r="F40" s="5">
        <v>252893.97</v>
      </c>
      <c r="G40" s="5"/>
      <c r="H40" s="33"/>
    </row>
    <row r="41" spans="1:8" ht="39.75" customHeight="1">
      <c r="A41" s="29" t="s">
        <v>83</v>
      </c>
      <c r="B41" s="6" t="s">
        <v>80</v>
      </c>
      <c r="C41" s="6" t="s">
        <v>22</v>
      </c>
      <c r="D41" s="6" t="s">
        <v>74</v>
      </c>
      <c r="E41" s="6"/>
      <c r="F41" s="7">
        <f>F42+F46</f>
        <v>1983824.45</v>
      </c>
      <c r="G41" s="7">
        <f>G42+G46</f>
        <v>1493700</v>
      </c>
      <c r="H41" s="31">
        <f>H42+H46</f>
        <v>1493700</v>
      </c>
    </row>
    <row r="42" spans="1:8" ht="39.75" customHeight="1">
      <c r="A42" s="29" t="s">
        <v>84</v>
      </c>
      <c r="B42" s="6" t="s">
        <v>166</v>
      </c>
      <c r="C42" s="6" t="s">
        <v>22</v>
      </c>
      <c r="D42" s="6" t="s">
        <v>74</v>
      </c>
      <c r="E42" s="6"/>
      <c r="F42" s="7">
        <f aca="true" t="shared" si="3" ref="F42:H44">F43</f>
        <v>192718.41999999998</v>
      </c>
      <c r="G42" s="7">
        <f t="shared" si="3"/>
        <v>131700</v>
      </c>
      <c r="H42" s="31">
        <f t="shared" si="3"/>
        <v>131700</v>
      </c>
    </row>
    <row r="43" spans="1:8" ht="66.75" customHeight="1">
      <c r="A43" s="29" t="s">
        <v>85</v>
      </c>
      <c r="B43" s="6" t="s">
        <v>81</v>
      </c>
      <c r="C43" s="6" t="s">
        <v>22</v>
      </c>
      <c r="D43" s="6" t="s">
        <v>74</v>
      </c>
      <c r="E43" s="6"/>
      <c r="F43" s="7">
        <f t="shared" si="3"/>
        <v>192718.41999999998</v>
      </c>
      <c r="G43" s="7">
        <f t="shared" si="3"/>
        <v>131700</v>
      </c>
      <c r="H43" s="31">
        <f t="shared" si="3"/>
        <v>131700</v>
      </c>
    </row>
    <row r="44" spans="1:8" ht="26.25" customHeight="1">
      <c r="A44" s="29" t="s">
        <v>25</v>
      </c>
      <c r="B44" s="6" t="s">
        <v>81</v>
      </c>
      <c r="C44" s="6" t="s">
        <v>22</v>
      </c>
      <c r="D44" s="6" t="s">
        <v>74</v>
      </c>
      <c r="E44" s="6" t="s">
        <v>48</v>
      </c>
      <c r="F44" s="7">
        <f>F45</f>
        <v>192718.41999999998</v>
      </c>
      <c r="G44" s="7">
        <f t="shared" si="3"/>
        <v>131700</v>
      </c>
      <c r="H44" s="31">
        <f t="shared" si="3"/>
        <v>131700</v>
      </c>
    </row>
    <row r="45" spans="1:8" ht="18" customHeight="1">
      <c r="A45" s="29" t="s">
        <v>28</v>
      </c>
      <c r="B45" s="6" t="s">
        <v>81</v>
      </c>
      <c r="C45" s="6" t="s">
        <v>22</v>
      </c>
      <c r="D45" s="6" t="s">
        <v>74</v>
      </c>
      <c r="E45" s="6" t="s">
        <v>29</v>
      </c>
      <c r="F45" s="5">
        <f>158000+14000+20718.42</f>
        <v>192718.41999999998</v>
      </c>
      <c r="G45" s="5">
        <v>131700</v>
      </c>
      <c r="H45" s="33">
        <v>131700</v>
      </c>
    </row>
    <row r="46" spans="1:8" ht="45.75" customHeight="1">
      <c r="A46" s="29" t="s">
        <v>86</v>
      </c>
      <c r="B46" s="6" t="s">
        <v>82</v>
      </c>
      <c r="C46" s="6" t="s">
        <v>22</v>
      </c>
      <c r="D46" s="6" t="s">
        <v>74</v>
      </c>
      <c r="E46" s="6"/>
      <c r="F46" s="7">
        <f aca="true" t="shared" si="4" ref="F46:H48">F47</f>
        <v>1791106.03</v>
      </c>
      <c r="G46" s="7">
        <f t="shared" si="4"/>
        <v>1362000</v>
      </c>
      <c r="H46" s="31">
        <f t="shared" si="4"/>
        <v>1362000</v>
      </c>
    </row>
    <row r="47" spans="1:8" ht="72" customHeight="1">
      <c r="A47" s="29" t="s">
        <v>87</v>
      </c>
      <c r="B47" s="6" t="s">
        <v>167</v>
      </c>
      <c r="C47" s="6" t="s">
        <v>22</v>
      </c>
      <c r="D47" s="6" t="s">
        <v>74</v>
      </c>
      <c r="E47" s="6"/>
      <c r="F47" s="7">
        <f t="shared" si="4"/>
        <v>1791106.03</v>
      </c>
      <c r="G47" s="7">
        <f t="shared" si="4"/>
        <v>1362000</v>
      </c>
      <c r="H47" s="31">
        <f t="shared" si="4"/>
        <v>1362000</v>
      </c>
    </row>
    <row r="48" spans="1:8" ht="29.25" customHeight="1">
      <c r="A48" s="29" t="s">
        <v>25</v>
      </c>
      <c r="B48" s="6" t="s">
        <v>167</v>
      </c>
      <c r="C48" s="6" t="s">
        <v>22</v>
      </c>
      <c r="D48" s="6" t="s">
        <v>74</v>
      </c>
      <c r="E48" s="6" t="s">
        <v>48</v>
      </c>
      <c r="F48" s="7">
        <f>F49</f>
        <v>1791106.03</v>
      </c>
      <c r="G48" s="7">
        <f t="shared" si="4"/>
        <v>1362000</v>
      </c>
      <c r="H48" s="31">
        <f t="shared" si="4"/>
        <v>1362000</v>
      </c>
    </row>
    <row r="49" spans="1:8" ht="18" customHeight="1">
      <c r="A49" s="29" t="s">
        <v>28</v>
      </c>
      <c r="B49" s="6" t="s">
        <v>167</v>
      </c>
      <c r="C49" s="6" t="s">
        <v>22</v>
      </c>
      <c r="D49" s="6" t="s">
        <v>74</v>
      </c>
      <c r="E49" s="6" t="s">
        <v>29</v>
      </c>
      <c r="F49" s="5">
        <f>2044000-252893.97</f>
        <v>1791106.03</v>
      </c>
      <c r="G49" s="5">
        <v>1362000</v>
      </c>
      <c r="H49" s="33">
        <v>1362000</v>
      </c>
    </row>
    <row r="50" spans="1:8" ht="39" customHeight="1">
      <c r="A50" s="34" t="s">
        <v>168</v>
      </c>
      <c r="B50" s="20" t="s">
        <v>89</v>
      </c>
      <c r="C50" s="21" t="s">
        <v>22</v>
      </c>
      <c r="D50" s="21" t="s">
        <v>143</v>
      </c>
      <c r="E50" s="21"/>
      <c r="F50" s="13">
        <f>F51</f>
        <v>8000</v>
      </c>
      <c r="G50" s="13">
        <f>G51</f>
        <v>8000</v>
      </c>
      <c r="H50" s="32">
        <f>H51</f>
        <v>8000</v>
      </c>
    </row>
    <row r="51" spans="1:8" ht="39.75" customHeight="1">
      <c r="A51" s="35" t="s">
        <v>90</v>
      </c>
      <c r="B51" s="14" t="s">
        <v>169</v>
      </c>
      <c r="C51" s="6" t="s">
        <v>22</v>
      </c>
      <c r="D51" s="6" t="s">
        <v>143</v>
      </c>
      <c r="E51" s="6"/>
      <c r="F51" s="7">
        <f aca="true" t="shared" si="5" ref="F51:H53">F52</f>
        <v>8000</v>
      </c>
      <c r="G51" s="7">
        <f t="shared" si="5"/>
        <v>8000</v>
      </c>
      <c r="H51" s="31">
        <f t="shared" si="5"/>
        <v>8000</v>
      </c>
    </row>
    <row r="52" spans="1:8" ht="65.25" customHeight="1">
      <c r="A52" s="35" t="s">
        <v>91</v>
      </c>
      <c r="B52" s="14" t="s">
        <v>170</v>
      </c>
      <c r="C52" s="6" t="s">
        <v>22</v>
      </c>
      <c r="D52" s="6" t="s">
        <v>143</v>
      </c>
      <c r="E52" s="6"/>
      <c r="F52" s="7">
        <f t="shared" si="5"/>
        <v>8000</v>
      </c>
      <c r="G52" s="7">
        <f t="shared" si="5"/>
        <v>8000</v>
      </c>
      <c r="H52" s="31">
        <f t="shared" si="5"/>
        <v>8000</v>
      </c>
    </row>
    <row r="53" spans="1:8" ht="40.5" customHeight="1">
      <c r="A53" s="35" t="s">
        <v>92</v>
      </c>
      <c r="B53" s="14" t="s">
        <v>170</v>
      </c>
      <c r="C53" s="6" t="s">
        <v>22</v>
      </c>
      <c r="D53" s="6" t="s">
        <v>143</v>
      </c>
      <c r="E53" s="6" t="s">
        <v>144</v>
      </c>
      <c r="F53" s="7">
        <f>F54</f>
        <v>8000</v>
      </c>
      <c r="G53" s="7">
        <f t="shared" si="5"/>
        <v>8000</v>
      </c>
      <c r="H53" s="31">
        <f t="shared" si="5"/>
        <v>8000</v>
      </c>
    </row>
    <row r="54" spans="1:8" ht="39.75" customHeight="1">
      <c r="A54" s="35" t="s">
        <v>93</v>
      </c>
      <c r="B54" s="14" t="s">
        <v>170</v>
      </c>
      <c r="C54" s="6" t="s">
        <v>22</v>
      </c>
      <c r="D54" s="6" t="s">
        <v>143</v>
      </c>
      <c r="E54" s="6" t="s">
        <v>145</v>
      </c>
      <c r="F54" s="7">
        <v>8000</v>
      </c>
      <c r="G54" s="7">
        <v>8000</v>
      </c>
      <c r="H54" s="31">
        <v>8000</v>
      </c>
    </row>
    <row r="55" spans="1:8" ht="53.25" customHeight="1">
      <c r="A55" s="49" t="s">
        <v>171</v>
      </c>
      <c r="B55" s="21" t="s">
        <v>97</v>
      </c>
      <c r="C55" s="21" t="s">
        <v>96</v>
      </c>
      <c r="D55" s="21" t="s">
        <v>66</v>
      </c>
      <c r="E55" s="21"/>
      <c r="F55" s="13">
        <f>F56+F60</f>
        <v>278000</v>
      </c>
      <c r="G55" s="13">
        <f>G56+G60</f>
        <v>100000</v>
      </c>
      <c r="H55" s="32">
        <f>H56+H60</f>
        <v>80000</v>
      </c>
    </row>
    <row r="56" spans="1:8" ht="27.75" customHeight="1">
      <c r="A56" s="36" t="s">
        <v>98</v>
      </c>
      <c r="B56" s="6" t="s">
        <v>173</v>
      </c>
      <c r="C56" s="6" t="s">
        <v>96</v>
      </c>
      <c r="D56" s="6" t="s">
        <v>66</v>
      </c>
      <c r="E56" s="6"/>
      <c r="F56" s="7">
        <f aca="true" t="shared" si="6" ref="F56:H58">F57</f>
        <v>166000</v>
      </c>
      <c r="G56" s="7">
        <f t="shared" si="6"/>
        <v>70000</v>
      </c>
      <c r="H56" s="31">
        <f t="shared" si="6"/>
        <v>40000</v>
      </c>
    </row>
    <row r="57" spans="1:8" ht="87.75" customHeight="1">
      <c r="A57" s="38" t="s">
        <v>172</v>
      </c>
      <c r="B57" s="6" t="s">
        <v>174</v>
      </c>
      <c r="C57" s="6" t="s">
        <v>96</v>
      </c>
      <c r="D57" s="6" t="s">
        <v>66</v>
      </c>
      <c r="E57" s="6"/>
      <c r="F57" s="7">
        <f t="shared" si="6"/>
        <v>166000</v>
      </c>
      <c r="G57" s="7">
        <f t="shared" si="6"/>
        <v>70000</v>
      </c>
      <c r="H57" s="31">
        <f t="shared" si="6"/>
        <v>40000</v>
      </c>
    </row>
    <row r="58" spans="1:8" ht="28.5" customHeight="1">
      <c r="A58" s="29" t="s">
        <v>25</v>
      </c>
      <c r="B58" s="6" t="s">
        <v>174</v>
      </c>
      <c r="C58" s="6" t="s">
        <v>96</v>
      </c>
      <c r="D58" s="6" t="s">
        <v>66</v>
      </c>
      <c r="E58" s="6" t="s">
        <v>48</v>
      </c>
      <c r="F58" s="7">
        <f>F59</f>
        <v>166000</v>
      </c>
      <c r="G58" s="7">
        <f t="shared" si="6"/>
        <v>70000</v>
      </c>
      <c r="H58" s="31">
        <f t="shared" si="6"/>
        <v>40000</v>
      </c>
    </row>
    <row r="59" spans="1:8" ht="18" customHeight="1">
      <c r="A59" s="29" t="s">
        <v>28</v>
      </c>
      <c r="B59" s="6" t="s">
        <v>174</v>
      </c>
      <c r="C59" s="6" t="s">
        <v>96</v>
      </c>
      <c r="D59" s="6" t="s">
        <v>66</v>
      </c>
      <c r="E59" s="6" t="s">
        <v>29</v>
      </c>
      <c r="F59" s="9">
        <f>240000-74000</f>
        <v>166000</v>
      </c>
      <c r="G59" s="9">
        <v>70000</v>
      </c>
      <c r="H59" s="37">
        <v>40000</v>
      </c>
    </row>
    <row r="60" spans="1:8" ht="18" customHeight="1">
      <c r="A60" s="29" t="s">
        <v>146</v>
      </c>
      <c r="B60" s="6" t="s">
        <v>175</v>
      </c>
      <c r="C60" s="6" t="s">
        <v>96</v>
      </c>
      <c r="D60" s="6" t="s">
        <v>66</v>
      </c>
      <c r="E60" s="6"/>
      <c r="F60" s="7">
        <f aca="true" t="shared" si="7" ref="F60:H62">F61</f>
        <v>112000</v>
      </c>
      <c r="G60" s="7">
        <f t="shared" si="7"/>
        <v>30000</v>
      </c>
      <c r="H60" s="31">
        <f t="shared" si="7"/>
        <v>40000</v>
      </c>
    </row>
    <row r="61" spans="1:8" ht="69" customHeight="1">
      <c r="A61" s="38" t="s">
        <v>176</v>
      </c>
      <c r="B61" s="6" t="s">
        <v>177</v>
      </c>
      <c r="C61" s="6" t="s">
        <v>96</v>
      </c>
      <c r="D61" s="6" t="s">
        <v>66</v>
      </c>
      <c r="E61" s="6"/>
      <c r="F61" s="7">
        <f t="shared" si="7"/>
        <v>112000</v>
      </c>
      <c r="G61" s="7">
        <f t="shared" si="7"/>
        <v>30000</v>
      </c>
      <c r="H61" s="31">
        <f t="shared" si="7"/>
        <v>40000</v>
      </c>
    </row>
    <row r="62" spans="1:8" ht="27" customHeight="1">
      <c r="A62" s="29" t="s">
        <v>25</v>
      </c>
      <c r="B62" s="6" t="s">
        <v>177</v>
      </c>
      <c r="C62" s="6" t="s">
        <v>96</v>
      </c>
      <c r="D62" s="6" t="s">
        <v>66</v>
      </c>
      <c r="E62" s="6" t="s">
        <v>48</v>
      </c>
      <c r="F62" s="7">
        <f>F63</f>
        <v>112000</v>
      </c>
      <c r="G62" s="7">
        <f t="shared" si="7"/>
        <v>30000</v>
      </c>
      <c r="H62" s="31">
        <f t="shared" si="7"/>
        <v>40000</v>
      </c>
    </row>
    <row r="63" spans="1:8" ht="18" customHeight="1">
      <c r="A63" s="29" t="s">
        <v>28</v>
      </c>
      <c r="B63" s="6" t="s">
        <v>177</v>
      </c>
      <c r="C63" s="6" t="s">
        <v>96</v>
      </c>
      <c r="D63" s="6" t="s">
        <v>66</v>
      </c>
      <c r="E63" s="6" t="s">
        <v>29</v>
      </c>
      <c r="F63" s="9">
        <f>60000+30000+22000</f>
        <v>112000</v>
      </c>
      <c r="G63" s="9">
        <v>30000</v>
      </c>
      <c r="H63" s="37">
        <v>40000</v>
      </c>
    </row>
    <row r="64" spans="1:8" ht="28.5" customHeight="1">
      <c r="A64" s="27" t="s">
        <v>147</v>
      </c>
      <c r="B64" s="21" t="s">
        <v>99</v>
      </c>
      <c r="C64" s="21" t="s">
        <v>96</v>
      </c>
      <c r="D64" s="21" t="s">
        <v>66</v>
      </c>
      <c r="E64" s="21"/>
      <c r="F64" s="13">
        <f>F65+F69+F76+F80+F84+F88+F92</f>
        <v>970923.0800000001</v>
      </c>
      <c r="G64" s="13">
        <f>G65+G69+G76+G80+G84+G88+G92</f>
        <v>608000</v>
      </c>
      <c r="H64" s="32">
        <f>H65+H69+H76+H80+H84+H88+H92</f>
        <v>612000</v>
      </c>
    </row>
    <row r="65" spans="1:8" ht="18" customHeight="1">
      <c r="A65" s="29" t="s">
        <v>100</v>
      </c>
      <c r="B65" s="6" t="s">
        <v>179</v>
      </c>
      <c r="C65" s="6" t="s">
        <v>96</v>
      </c>
      <c r="D65" s="6" t="s">
        <v>66</v>
      </c>
      <c r="E65" s="6"/>
      <c r="F65" s="7">
        <f>F66</f>
        <v>460000</v>
      </c>
      <c r="G65" s="7">
        <f>G66</f>
        <v>483000</v>
      </c>
      <c r="H65" s="31">
        <f>H66</f>
        <v>507000</v>
      </c>
    </row>
    <row r="66" spans="1:8" ht="51" customHeight="1">
      <c r="A66" s="38" t="s">
        <v>178</v>
      </c>
      <c r="B66" s="6" t="s">
        <v>180</v>
      </c>
      <c r="C66" s="6" t="s">
        <v>96</v>
      </c>
      <c r="D66" s="6" t="s">
        <v>66</v>
      </c>
      <c r="E66" s="6"/>
      <c r="F66" s="7">
        <f aca="true" t="shared" si="8" ref="F66:H67">F67</f>
        <v>460000</v>
      </c>
      <c r="G66" s="7">
        <f t="shared" si="8"/>
        <v>483000</v>
      </c>
      <c r="H66" s="31">
        <f t="shared" si="8"/>
        <v>507000</v>
      </c>
    </row>
    <row r="67" spans="1:8" ht="27" customHeight="1">
      <c r="A67" s="29" t="s">
        <v>25</v>
      </c>
      <c r="B67" s="6" t="s">
        <v>180</v>
      </c>
      <c r="C67" s="6" t="s">
        <v>96</v>
      </c>
      <c r="D67" s="6" t="s">
        <v>66</v>
      </c>
      <c r="E67" s="6" t="s">
        <v>48</v>
      </c>
      <c r="F67" s="7">
        <f>F68</f>
        <v>460000</v>
      </c>
      <c r="G67" s="7">
        <f t="shared" si="8"/>
        <v>483000</v>
      </c>
      <c r="H67" s="31">
        <f t="shared" si="8"/>
        <v>507000</v>
      </c>
    </row>
    <row r="68" spans="1:8" ht="18" customHeight="1">
      <c r="A68" s="29" t="s">
        <v>30</v>
      </c>
      <c r="B68" s="6" t="s">
        <v>180</v>
      </c>
      <c r="C68" s="6" t="s">
        <v>96</v>
      </c>
      <c r="D68" s="6" t="s">
        <v>66</v>
      </c>
      <c r="E68" s="6" t="s">
        <v>31</v>
      </c>
      <c r="F68" s="9">
        <v>460000</v>
      </c>
      <c r="G68" s="9">
        <v>483000</v>
      </c>
      <c r="H68" s="37">
        <v>507000</v>
      </c>
    </row>
    <row r="69" spans="1:8" ht="27" customHeight="1">
      <c r="A69" s="29" t="s">
        <v>101</v>
      </c>
      <c r="B69" s="6" t="s">
        <v>183</v>
      </c>
      <c r="C69" s="6"/>
      <c r="D69" s="6"/>
      <c r="E69" s="6"/>
      <c r="F69" s="7">
        <f>F73+F70</f>
        <v>280923.08</v>
      </c>
      <c r="G69" s="7">
        <f>G73</f>
        <v>50000</v>
      </c>
      <c r="H69" s="31">
        <f>H73</f>
        <v>20000</v>
      </c>
    </row>
    <row r="70" spans="1:8" ht="74.25" customHeight="1">
      <c r="A70" s="38" t="s">
        <v>213</v>
      </c>
      <c r="B70" s="6" t="s">
        <v>214</v>
      </c>
      <c r="C70" s="6" t="s">
        <v>96</v>
      </c>
      <c r="D70" s="6" t="s">
        <v>66</v>
      </c>
      <c r="E70" s="6"/>
      <c r="F70" s="7">
        <f>F71</f>
        <v>76923.08</v>
      </c>
      <c r="G70" s="7"/>
      <c r="H70" s="31"/>
    </row>
    <row r="71" spans="1:8" ht="27" customHeight="1">
      <c r="A71" s="29" t="s">
        <v>25</v>
      </c>
      <c r="B71" s="6" t="s">
        <v>214</v>
      </c>
      <c r="C71" s="6" t="s">
        <v>96</v>
      </c>
      <c r="D71" s="6" t="s">
        <v>66</v>
      </c>
      <c r="E71" s="6" t="s">
        <v>48</v>
      </c>
      <c r="F71" s="7">
        <f>F72</f>
        <v>76923.08</v>
      </c>
      <c r="G71" s="7"/>
      <c r="H71" s="31"/>
    </row>
    <row r="72" spans="1:8" ht="27" customHeight="1">
      <c r="A72" s="29" t="s">
        <v>28</v>
      </c>
      <c r="B72" s="6" t="s">
        <v>214</v>
      </c>
      <c r="C72" s="6" t="s">
        <v>96</v>
      </c>
      <c r="D72" s="6" t="s">
        <v>66</v>
      </c>
      <c r="E72" s="6" t="s">
        <v>29</v>
      </c>
      <c r="F72" s="7">
        <v>76923.08</v>
      </c>
      <c r="G72" s="7"/>
      <c r="H72" s="31"/>
    </row>
    <row r="73" spans="1:8" ht="55.5" customHeight="1">
      <c r="A73" s="38" t="s">
        <v>181</v>
      </c>
      <c r="B73" s="6" t="s">
        <v>184</v>
      </c>
      <c r="C73" s="6" t="s">
        <v>96</v>
      </c>
      <c r="D73" s="6" t="s">
        <v>66</v>
      </c>
      <c r="E73" s="6"/>
      <c r="F73" s="7">
        <f aca="true" t="shared" si="9" ref="F73:H74">F74</f>
        <v>204000</v>
      </c>
      <c r="G73" s="7">
        <f t="shared" si="9"/>
        <v>50000</v>
      </c>
      <c r="H73" s="31">
        <f t="shared" si="9"/>
        <v>20000</v>
      </c>
    </row>
    <row r="74" spans="1:8" ht="28.5" customHeight="1">
      <c r="A74" s="29" t="s">
        <v>25</v>
      </c>
      <c r="B74" s="6" t="s">
        <v>184</v>
      </c>
      <c r="C74" s="6" t="s">
        <v>96</v>
      </c>
      <c r="D74" s="6" t="s">
        <v>66</v>
      </c>
      <c r="E74" s="6" t="s">
        <v>48</v>
      </c>
      <c r="F74" s="7">
        <f>F75</f>
        <v>204000</v>
      </c>
      <c r="G74" s="7">
        <f t="shared" si="9"/>
        <v>50000</v>
      </c>
      <c r="H74" s="31">
        <f t="shared" si="9"/>
        <v>20000</v>
      </c>
    </row>
    <row r="75" spans="1:8" ht="18" customHeight="1">
      <c r="A75" s="29" t="s">
        <v>28</v>
      </c>
      <c r="B75" s="6" t="s">
        <v>184</v>
      </c>
      <c r="C75" s="6" t="s">
        <v>96</v>
      </c>
      <c r="D75" s="6" t="s">
        <v>66</v>
      </c>
      <c r="E75" s="6" t="s">
        <v>29</v>
      </c>
      <c r="F75" s="9">
        <f>220000-16000</f>
        <v>204000</v>
      </c>
      <c r="G75" s="9">
        <v>50000</v>
      </c>
      <c r="H75" s="37">
        <v>20000</v>
      </c>
    </row>
    <row r="76" spans="1:8" ht="18" customHeight="1">
      <c r="A76" s="29" t="s">
        <v>102</v>
      </c>
      <c r="B76" s="6" t="s">
        <v>185</v>
      </c>
      <c r="C76" s="6" t="s">
        <v>96</v>
      </c>
      <c r="D76" s="6" t="s">
        <v>66</v>
      </c>
      <c r="E76" s="6"/>
      <c r="F76" s="7">
        <f>F77</f>
        <v>48000</v>
      </c>
      <c r="G76" s="7">
        <f aca="true" t="shared" si="10" ref="F76:H78">G77</f>
        <v>30000</v>
      </c>
      <c r="H76" s="31">
        <f t="shared" si="10"/>
        <v>30000</v>
      </c>
    </row>
    <row r="77" spans="1:8" ht="55.5" customHeight="1">
      <c r="A77" s="38" t="s">
        <v>182</v>
      </c>
      <c r="B77" s="6" t="s">
        <v>186</v>
      </c>
      <c r="C77" s="6" t="s">
        <v>96</v>
      </c>
      <c r="D77" s="6" t="s">
        <v>66</v>
      </c>
      <c r="E77" s="6"/>
      <c r="F77" s="7">
        <f t="shared" si="10"/>
        <v>48000</v>
      </c>
      <c r="G77" s="7">
        <f t="shared" si="10"/>
        <v>30000</v>
      </c>
      <c r="H77" s="31">
        <f t="shared" si="10"/>
        <v>30000</v>
      </c>
    </row>
    <row r="78" spans="1:8" ht="27.75" customHeight="1">
      <c r="A78" s="29" t="s">
        <v>25</v>
      </c>
      <c r="B78" s="6" t="s">
        <v>186</v>
      </c>
      <c r="C78" s="6" t="s">
        <v>96</v>
      </c>
      <c r="D78" s="6" t="s">
        <v>66</v>
      </c>
      <c r="E78" s="6" t="s">
        <v>48</v>
      </c>
      <c r="F78" s="7">
        <f>F79</f>
        <v>48000</v>
      </c>
      <c r="G78" s="7">
        <f t="shared" si="10"/>
        <v>30000</v>
      </c>
      <c r="H78" s="31">
        <f t="shared" si="10"/>
        <v>30000</v>
      </c>
    </row>
    <row r="79" spans="1:8" ht="18" customHeight="1">
      <c r="A79" s="29" t="s">
        <v>28</v>
      </c>
      <c r="B79" s="6" t="s">
        <v>186</v>
      </c>
      <c r="C79" s="6" t="s">
        <v>96</v>
      </c>
      <c r="D79" s="6" t="s">
        <v>66</v>
      </c>
      <c r="E79" s="6" t="s">
        <v>29</v>
      </c>
      <c r="F79" s="9">
        <f>120000-72000</f>
        <v>48000</v>
      </c>
      <c r="G79" s="9">
        <v>30000</v>
      </c>
      <c r="H79" s="37">
        <v>30000</v>
      </c>
    </row>
    <row r="80" spans="1:8" ht="18" customHeight="1">
      <c r="A80" s="29" t="s">
        <v>103</v>
      </c>
      <c r="B80" s="6" t="s">
        <v>187</v>
      </c>
      <c r="C80" s="6" t="s">
        <v>96</v>
      </c>
      <c r="D80" s="6" t="s">
        <v>66</v>
      </c>
      <c r="E80" s="6"/>
      <c r="F80" s="7">
        <f aca="true" t="shared" si="11" ref="F80:H82">F81</f>
        <v>35000</v>
      </c>
      <c r="G80" s="7">
        <f t="shared" si="11"/>
        <v>25000</v>
      </c>
      <c r="H80" s="31">
        <f t="shared" si="11"/>
        <v>25000</v>
      </c>
    </row>
    <row r="81" spans="1:8" ht="53.25" customHeight="1">
      <c r="A81" s="38" t="s">
        <v>195</v>
      </c>
      <c r="B81" s="6" t="s">
        <v>188</v>
      </c>
      <c r="C81" s="6" t="s">
        <v>96</v>
      </c>
      <c r="D81" s="6" t="s">
        <v>66</v>
      </c>
      <c r="E81" s="6"/>
      <c r="F81" s="7">
        <f t="shared" si="11"/>
        <v>35000</v>
      </c>
      <c r="G81" s="7">
        <f t="shared" si="11"/>
        <v>25000</v>
      </c>
      <c r="H81" s="31">
        <f t="shared" si="11"/>
        <v>25000</v>
      </c>
    </row>
    <row r="82" spans="1:8" ht="26.25" customHeight="1">
      <c r="A82" s="29" t="s">
        <v>25</v>
      </c>
      <c r="B82" s="6" t="s">
        <v>188</v>
      </c>
      <c r="C82" s="6" t="s">
        <v>96</v>
      </c>
      <c r="D82" s="6" t="s">
        <v>66</v>
      </c>
      <c r="E82" s="6" t="s">
        <v>48</v>
      </c>
      <c r="F82" s="7">
        <f>F83</f>
        <v>35000</v>
      </c>
      <c r="G82" s="7">
        <f t="shared" si="11"/>
        <v>25000</v>
      </c>
      <c r="H82" s="31">
        <f t="shared" si="11"/>
        <v>25000</v>
      </c>
    </row>
    <row r="83" spans="1:8" ht="18" customHeight="1">
      <c r="A83" s="29" t="s">
        <v>28</v>
      </c>
      <c r="B83" s="6" t="s">
        <v>188</v>
      </c>
      <c r="C83" s="6" t="s">
        <v>96</v>
      </c>
      <c r="D83" s="6" t="s">
        <v>66</v>
      </c>
      <c r="E83" s="6" t="s">
        <v>29</v>
      </c>
      <c r="F83" s="9">
        <f>55000+95000-125000+10000</f>
        <v>35000</v>
      </c>
      <c r="G83" s="9">
        <v>25000</v>
      </c>
      <c r="H83" s="37">
        <v>25000</v>
      </c>
    </row>
    <row r="84" spans="1:8" ht="18" customHeight="1">
      <c r="A84" s="29" t="s">
        <v>104</v>
      </c>
      <c r="B84" s="6" t="s">
        <v>189</v>
      </c>
      <c r="C84" s="6" t="s">
        <v>96</v>
      </c>
      <c r="D84" s="6" t="s">
        <v>66</v>
      </c>
      <c r="E84" s="6"/>
      <c r="F84" s="7">
        <f aca="true" t="shared" si="12" ref="F84:H86">F85</f>
        <v>82000</v>
      </c>
      <c r="G84" s="7">
        <f t="shared" si="12"/>
        <v>10000</v>
      </c>
      <c r="H84" s="31">
        <f t="shared" si="12"/>
        <v>20000</v>
      </c>
    </row>
    <row r="85" spans="1:8" ht="58.5" customHeight="1">
      <c r="A85" s="38" t="s">
        <v>196</v>
      </c>
      <c r="B85" s="6" t="s">
        <v>190</v>
      </c>
      <c r="C85" s="6" t="s">
        <v>96</v>
      </c>
      <c r="D85" s="6" t="s">
        <v>66</v>
      </c>
      <c r="E85" s="6"/>
      <c r="F85" s="7">
        <f t="shared" si="12"/>
        <v>82000</v>
      </c>
      <c r="G85" s="7">
        <f t="shared" si="12"/>
        <v>10000</v>
      </c>
      <c r="H85" s="31">
        <f t="shared" si="12"/>
        <v>20000</v>
      </c>
    </row>
    <row r="86" spans="1:8" ht="18" customHeight="1">
      <c r="A86" s="29" t="s">
        <v>25</v>
      </c>
      <c r="B86" s="6" t="s">
        <v>190</v>
      </c>
      <c r="C86" s="6" t="s">
        <v>96</v>
      </c>
      <c r="D86" s="6" t="s">
        <v>66</v>
      </c>
      <c r="E86" s="6" t="s">
        <v>48</v>
      </c>
      <c r="F86" s="7">
        <f>F87</f>
        <v>82000</v>
      </c>
      <c r="G86" s="7">
        <f t="shared" si="12"/>
        <v>10000</v>
      </c>
      <c r="H86" s="31">
        <f t="shared" si="12"/>
        <v>20000</v>
      </c>
    </row>
    <row r="87" spans="1:8" ht="18" customHeight="1">
      <c r="A87" s="29" t="s">
        <v>28</v>
      </c>
      <c r="B87" s="6" t="s">
        <v>190</v>
      </c>
      <c r="C87" s="6" t="s">
        <v>96</v>
      </c>
      <c r="D87" s="6" t="s">
        <v>66</v>
      </c>
      <c r="E87" s="6" t="s">
        <v>29</v>
      </c>
      <c r="F87" s="9">
        <f>100000-18000</f>
        <v>82000</v>
      </c>
      <c r="G87" s="9">
        <v>10000</v>
      </c>
      <c r="H87" s="37">
        <v>20000</v>
      </c>
    </row>
    <row r="88" spans="1:8" ht="18" customHeight="1">
      <c r="A88" s="29" t="s">
        <v>105</v>
      </c>
      <c r="B88" s="6" t="s">
        <v>191</v>
      </c>
      <c r="C88" s="6" t="s">
        <v>96</v>
      </c>
      <c r="D88" s="6" t="s">
        <v>66</v>
      </c>
      <c r="E88" s="6"/>
      <c r="F88" s="7">
        <f>F89</f>
        <v>35000</v>
      </c>
      <c r="G88" s="7">
        <f>G89</f>
        <v>10000</v>
      </c>
      <c r="H88" s="31">
        <f>H89</f>
        <v>10000</v>
      </c>
    </row>
    <row r="89" spans="1:8" ht="45" customHeight="1">
      <c r="A89" s="38" t="s">
        <v>197</v>
      </c>
      <c r="B89" s="6" t="s">
        <v>192</v>
      </c>
      <c r="C89" s="6" t="s">
        <v>96</v>
      </c>
      <c r="D89" s="6" t="s">
        <v>66</v>
      </c>
      <c r="E89" s="6"/>
      <c r="F89" s="7">
        <f aca="true" t="shared" si="13" ref="F89:H90">F90</f>
        <v>35000</v>
      </c>
      <c r="G89" s="7">
        <f t="shared" si="13"/>
        <v>10000</v>
      </c>
      <c r="H89" s="31">
        <f t="shared" si="13"/>
        <v>10000</v>
      </c>
    </row>
    <row r="90" spans="1:8" ht="28.5" customHeight="1">
      <c r="A90" s="29" t="s">
        <v>25</v>
      </c>
      <c r="B90" s="6" t="s">
        <v>192</v>
      </c>
      <c r="C90" s="6" t="s">
        <v>96</v>
      </c>
      <c r="D90" s="6" t="s">
        <v>66</v>
      </c>
      <c r="E90" s="6" t="s">
        <v>48</v>
      </c>
      <c r="F90" s="7">
        <f>F91</f>
        <v>35000</v>
      </c>
      <c r="G90" s="7">
        <f t="shared" si="13"/>
        <v>10000</v>
      </c>
      <c r="H90" s="31">
        <f t="shared" si="13"/>
        <v>10000</v>
      </c>
    </row>
    <row r="91" spans="1:8" ht="18" customHeight="1">
      <c r="A91" s="29" t="s">
        <v>28</v>
      </c>
      <c r="B91" s="6" t="s">
        <v>192</v>
      </c>
      <c r="C91" s="6" t="s">
        <v>96</v>
      </c>
      <c r="D91" s="6" t="s">
        <v>66</v>
      </c>
      <c r="E91" s="6" t="s">
        <v>29</v>
      </c>
      <c r="F91" s="9">
        <v>35000</v>
      </c>
      <c r="G91" s="9">
        <v>10000</v>
      </c>
      <c r="H91" s="37">
        <v>10000</v>
      </c>
    </row>
    <row r="92" spans="1:8" ht="18" customHeight="1">
      <c r="A92" s="29" t="s">
        <v>106</v>
      </c>
      <c r="B92" s="6" t="s">
        <v>193</v>
      </c>
      <c r="C92" s="6" t="s">
        <v>96</v>
      </c>
      <c r="D92" s="6" t="s">
        <v>66</v>
      </c>
      <c r="E92" s="6"/>
      <c r="F92" s="7">
        <f aca="true" t="shared" si="14" ref="F92:H94">F93</f>
        <v>30000</v>
      </c>
      <c r="G92" s="7">
        <f t="shared" si="14"/>
        <v>0</v>
      </c>
      <c r="H92" s="31">
        <f t="shared" si="14"/>
        <v>0</v>
      </c>
    </row>
    <row r="93" spans="1:8" ht="42.75" customHeight="1">
      <c r="A93" s="29" t="s">
        <v>107</v>
      </c>
      <c r="B93" s="6" t="s">
        <v>194</v>
      </c>
      <c r="C93" s="6" t="s">
        <v>96</v>
      </c>
      <c r="D93" s="6" t="s">
        <v>66</v>
      </c>
      <c r="E93" s="6"/>
      <c r="F93" s="7">
        <f t="shared" si="14"/>
        <v>30000</v>
      </c>
      <c r="G93" s="7">
        <f t="shared" si="14"/>
        <v>0</v>
      </c>
      <c r="H93" s="31">
        <f t="shared" si="14"/>
        <v>0</v>
      </c>
    </row>
    <row r="94" spans="1:8" ht="25.5" customHeight="1">
      <c r="A94" s="29" t="s">
        <v>25</v>
      </c>
      <c r="B94" s="6" t="s">
        <v>194</v>
      </c>
      <c r="C94" s="6" t="s">
        <v>96</v>
      </c>
      <c r="D94" s="6" t="s">
        <v>66</v>
      </c>
      <c r="E94" s="6" t="s">
        <v>48</v>
      </c>
      <c r="F94" s="7">
        <f>F95</f>
        <v>30000</v>
      </c>
      <c r="G94" s="7">
        <f t="shared" si="14"/>
        <v>0</v>
      </c>
      <c r="H94" s="31">
        <f t="shared" si="14"/>
        <v>0</v>
      </c>
    </row>
    <row r="95" spans="1:8" ht="18" customHeight="1">
      <c r="A95" s="29" t="s">
        <v>28</v>
      </c>
      <c r="B95" s="6" t="s">
        <v>194</v>
      </c>
      <c r="C95" s="6" t="s">
        <v>96</v>
      </c>
      <c r="D95" s="6" t="s">
        <v>66</v>
      </c>
      <c r="E95" s="6" t="s">
        <v>29</v>
      </c>
      <c r="F95" s="7">
        <v>30000</v>
      </c>
      <c r="G95" s="7">
        <v>0</v>
      </c>
      <c r="H95" s="31">
        <v>0</v>
      </c>
    </row>
    <row r="96" spans="1:8" ht="42.75" customHeight="1">
      <c r="A96" s="51" t="s">
        <v>200</v>
      </c>
      <c r="B96" s="21" t="s">
        <v>202</v>
      </c>
      <c r="C96" s="6" t="s">
        <v>115</v>
      </c>
      <c r="D96" s="6" t="s">
        <v>22</v>
      </c>
      <c r="E96" s="21"/>
      <c r="F96" s="13">
        <f>F97+F101</f>
        <v>1055611.65</v>
      </c>
      <c r="G96" s="13">
        <f>G97+G101</f>
        <v>20000</v>
      </c>
      <c r="H96" s="32">
        <f>H97+H101</f>
        <v>10000</v>
      </c>
    </row>
    <row r="97" spans="1:8" ht="38.25" customHeight="1">
      <c r="A97" s="38" t="s">
        <v>203</v>
      </c>
      <c r="B97" s="6" t="s">
        <v>201</v>
      </c>
      <c r="C97" s="6" t="s">
        <v>115</v>
      </c>
      <c r="D97" s="6" t="s">
        <v>22</v>
      </c>
      <c r="E97" s="6"/>
      <c r="F97" s="7">
        <f aca="true" t="shared" si="15" ref="F97:H99">F98</f>
        <v>49000</v>
      </c>
      <c r="G97" s="7">
        <f t="shared" si="15"/>
        <v>20000</v>
      </c>
      <c r="H97" s="31">
        <f t="shared" si="15"/>
        <v>10000</v>
      </c>
    </row>
    <row r="98" spans="1:8" ht="56.25" customHeight="1">
      <c r="A98" s="38" t="s">
        <v>207</v>
      </c>
      <c r="B98" s="50" t="s">
        <v>199</v>
      </c>
      <c r="C98" s="6" t="s">
        <v>115</v>
      </c>
      <c r="D98" s="6" t="s">
        <v>22</v>
      </c>
      <c r="E98" s="6"/>
      <c r="F98" s="7">
        <f t="shared" si="15"/>
        <v>49000</v>
      </c>
      <c r="G98" s="7">
        <f t="shared" si="15"/>
        <v>20000</v>
      </c>
      <c r="H98" s="31">
        <f t="shared" si="15"/>
        <v>10000</v>
      </c>
    </row>
    <row r="99" spans="1:8" ht="26.25" customHeight="1">
      <c r="A99" s="29" t="s">
        <v>25</v>
      </c>
      <c r="B99" s="50" t="s">
        <v>199</v>
      </c>
      <c r="C99" s="6" t="s">
        <v>115</v>
      </c>
      <c r="D99" s="6" t="s">
        <v>22</v>
      </c>
      <c r="E99" s="6" t="s">
        <v>48</v>
      </c>
      <c r="F99" s="7">
        <f t="shared" si="15"/>
        <v>49000</v>
      </c>
      <c r="G99" s="7">
        <f t="shared" si="15"/>
        <v>20000</v>
      </c>
      <c r="H99" s="31">
        <f t="shared" si="15"/>
        <v>10000</v>
      </c>
    </row>
    <row r="100" spans="1:8" ht="18" customHeight="1">
      <c r="A100" s="29" t="s">
        <v>28</v>
      </c>
      <c r="B100" s="50" t="s">
        <v>199</v>
      </c>
      <c r="C100" s="6" t="s">
        <v>115</v>
      </c>
      <c r="D100" s="6" t="s">
        <v>22</v>
      </c>
      <c r="E100" s="6" t="s">
        <v>29</v>
      </c>
      <c r="F100" s="7">
        <f>70000-28000+7000</f>
        <v>49000</v>
      </c>
      <c r="G100" s="7">
        <v>20000</v>
      </c>
      <c r="H100" s="31">
        <v>10000</v>
      </c>
    </row>
    <row r="101" spans="1:8" ht="36" customHeight="1">
      <c r="A101" s="38" t="s">
        <v>204</v>
      </c>
      <c r="B101" s="6" t="s">
        <v>198</v>
      </c>
      <c r="C101" s="6" t="s">
        <v>115</v>
      </c>
      <c r="D101" s="6" t="s">
        <v>22</v>
      </c>
      <c r="E101" s="6"/>
      <c r="F101" s="7">
        <f>F102</f>
        <v>1006611.65</v>
      </c>
      <c r="G101" s="7"/>
      <c r="H101" s="31"/>
    </row>
    <row r="102" spans="1:8" ht="68.25" customHeight="1">
      <c r="A102" s="38" t="s">
        <v>205</v>
      </c>
      <c r="B102" s="50" t="s">
        <v>209</v>
      </c>
      <c r="C102" s="6" t="s">
        <v>115</v>
      </c>
      <c r="D102" s="6" t="s">
        <v>22</v>
      </c>
      <c r="E102" s="6"/>
      <c r="F102" s="7">
        <f>F103</f>
        <v>1006611.65</v>
      </c>
      <c r="G102" s="7"/>
      <c r="H102" s="31"/>
    </row>
    <row r="103" spans="1:8" ht="18" customHeight="1">
      <c r="A103" s="29" t="s">
        <v>25</v>
      </c>
      <c r="B103" s="50" t="s">
        <v>209</v>
      </c>
      <c r="C103" s="6" t="s">
        <v>115</v>
      </c>
      <c r="D103" s="6" t="s">
        <v>22</v>
      </c>
      <c r="E103" s="6" t="s">
        <v>48</v>
      </c>
      <c r="F103" s="7">
        <f>F104</f>
        <v>1006611.65</v>
      </c>
      <c r="G103" s="7">
        <f>G104</f>
        <v>0</v>
      </c>
      <c r="H103" s="31">
        <f>H104</f>
        <v>0</v>
      </c>
    </row>
    <row r="104" spans="1:8" ht="18" customHeight="1">
      <c r="A104" s="29" t="s">
        <v>28</v>
      </c>
      <c r="B104" s="50" t="s">
        <v>209</v>
      </c>
      <c r="C104" s="6" t="s">
        <v>115</v>
      </c>
      <c r="D104" s="6" t="s">
        <v>22</v>
      </c>
      <c r="E104" s="6" t="s">
        <v>29</v>
      </c>
      <c r="F104" s="7">
        <v>1006611.65</v>
      </c>
      <c r="G104" s="7">
        <v>0</v>
      </c>
      <c r="H104" s="31">
        <v>0</v>
      </c>
    </row>
    <row r="105" spans="1:8" ht="52.5">
      <c r="A105" s="27" t="s">
        <v>11</v>
      </c>
      <c r="B105" s="21" t="s">
        <v>12</v>
      </c>
      <c r="C105" s="21"/>
      <c r="D105" s="21"/>
      <c r="E105" s="21"/>
      <c r="F105" s="11">
        <f>F106+F111+F123+F128</f>
        <v>4308773</v>
      </c>
      <c r="G105" s="11">
        <f>G106+G111+G123+G128</f>
        <v>4055512</v>
      </c>
      <c r="H105" s="28">
        <f>H106+H111+H123+H128</f>
        <v>4058943</v>
      </c>
    </row>
    <row r="106" spans="1:8" ht="12.75">
      <c r="A106" s="29" t="s">
        <v>13</v>
      </c>
      <c r="B106" s="6" t="s">
        <v>14</v>
      </c>
      <c r="C106" s="6" t="s">
        <v>9</v>
      </c>
      <c r="D106" s="6" t="s">
        <v>10</v>
      </c>
      <c r="E106" s="6"/>
      <c r="F106" s="12">
        <f>F107</f>
        <v>786200</v>
      </c>
      <c r="G106" s="12">
        <f>G107</f>
        <v>786200</v>
      </c>
      <c r="H106" s="30">
        <f>H107</f>
        <v>786200</v>
      </c>
    </row>
    <row r="107" spans="1:8" ht="26.25">
      <c r="A107" s="29" t="s">
        <v>15</v>
      </c>
      <c r="B107" s="6" t="s">
        <v>14</v>
      </c>
      <c r="C107" s="6" t="s">
        <v>9</v>
      </c>
      <c r="D107" s="6" t="s">
        <v>10</v>
      </c>
      <c r="E107" s="6" t="s">
        <v>63</v>
      </c>
      <c r="F107" s="15">
        <f>F108+F109+F110</f>
        <v>786200</v>
      </c>
      <c r="G107" s="15">
        <f>G108+G109+G110</f>
        <v>786200</v>
      </c>
      <c r="H107" s="39">
        <f>H108+H109+H110</f>
        <v>786200</v>
      </c>
    </row>
    <row r="108" spans="1:8" ht="12.75">
      <c r="A108" s="29" t="s">
        <v>16</v>
      </c>
      <c r="B108" s="6" t="s">
        <v>14</v>
      </c>
      <c r="C108" s="6" t="s">
        <v>9</v>
      </c>
      <c r="D108" s="6" t="s">
        <v>10</v>
      </c>
      <c r="E108" s="6" t="s">
        <v>17</v>
      </c>
      <c r="F108" s="9">
        <v>573100</v>
      </c>
      <c r="G108" s="9">
        <v>573100</v>
      </c>
      <c r="H108" s="37">
        <v>573100</v>
      </c>
    </row>
    <row r="109" spans="1:8" ht="26.25">
      <c r="A109" s="29" t="s">
        <v>18</v>
      </c>
      <c r="B109" s="6" t="s">
        <v>14</v>
      </c>
      <c r="C109" s="6" t="s">
        <v>9</v>
      </c>
      <c r="D109" s="6" t="s">
        <v>10</v>
      </c>
      <c r="E109" s="6" t="s">
        <v>19</v>
      </c>
      <c r="F109" s="9">
        <v>40000</v>
      </c>
      <c r="G109" s="9">
        <v>40000</v>
      </c>
      <c r="H109" s="37">
        <v>40000</v>
      </c>
    </row>
    <row r="110" spans="1:8" ht="39">
      <c r="A110" s="29" t="s">
        <v>20</v>
      </c>
      <c r="B110" s="6" t="s">
        <v>14</v>
      </c>
      <c r="C110" s="6" t="s">
        <v>9</v>
      </c>
      <c r="D110" s="6" t="s">
        <v>10</v>
      </c>
      <c r="E110" s="6" t="s">
        <v>21</v>
      </c>
      <c r="F110" s="9">
        <v>173100</v>
      </c>
      <c r="G110" s="9">
        <v>173100</v>
      </c>
      <c r="H110" s="37">
        <v>173100</v>
      </c>
    </row>
    <row r="111" spans="1:8" ht="12.75">
      <c r="A111" s="29" t="s">
        <v>23</v>
      </c>
      <c r="B111" s="6" t="s">
        <v>24</v>
      </c>
      <c r="C111" s="6" t="s">
        <v>9</v>
      </c>
      <c r="D111" s="6" t="s">
        <v>22</v>
      </c>
      <c r="E111" s="6"/>
      <c r="F111" s="15">
        <f>F112+F116+F120</f>
        <v>3190490</v>
      </c>
      <c r="G111" s="15">
        <f>G112+G116+G120</f>
        <v>2932050</v>
      </c>
      <c r="H111" s="39">
        <f>H112+H116+H120</f>
        <v>2931250</v>
      </c>
    </row>
    <row r="112" spans="1:8" ht="26.25">
      <c r="A112" s="29" t="s">
        <v>15</v>
      </c>
      <c r="B112" s="6" t="s">
        <v>24</v>
      </c>
      <c r="C112" s="6" t="s">
        <v>9</v>
      </c>
      <c r="D112" s="6" t="s">
        <v>22</v>
      </c>
      <c r="E112" s="6" t="s">
        <v>63</v>
      </c>
      <c r="F112" s="15">
        <f>F113+F114+F115</f>
        <v>2465200</v>
      </c>
      <c r="G112" s="15">
        <f>G113+G114+G115</f>
        <v>2505200</v>
      </c>
      <c r="H112" s="39">
        <f>H113+H114+H115</f>
        <v>2505200</v>
      </c>
    </row>
    <row r="113" spans="1:8" ht="12.75">
      <c r="A113" s="29" t="s">
        <v>16</v>
      </c>
      <c r="B113" s="6" t="s">
        <v>24</v>
      </c>
      <c r="C113" s="6" t="s">
        <v>9</v>
      </c>
      <c r="D113" s="6" t="s">
        <v>22</v>
      </c>
      <c r="E113" s="6" t="s">
        <v>17</v>
      </c>
      <c r="F113" s="5">
        <v>1830000</v>
      </c>
      <c r="G113" s="5">
        <v>1830000</v>
      </c>
      <c r="H113" s="33">
        <v>1830000</v>
      </c>
    </row>
    <row r="114" spans="1:8" ht="26.25">
      <c r="A114" s="29" t="s">
        <v>18</v>
      </c>
      <c r="B114" s="6" t="s">
        <v>24</v>
      </c>
      <c r="C114" s="6" t="s">
        <v>9</v>
      </c>
      <c r="D114" s="6" t="s">
        <v>22</v>
      </c>
      <c r="E114" s="6" t="s">
        <v>19</v>
      </c>
      <c r="F114" s="5">
        <f>131000-40000</f>
        <v>91000</v>
      </c>
      <c r="G114" s="5">
        <v>131000</v>
      </c>
      <c r="H114" s="33">
        <v>131000</v>
      </c>
    </row>
    <row r="115" spans="1:8" ht="39">
      <c r="A115" s="29" t="s">
        <v>20</v>
      </c>
      <c r="B115" s="6" t="s">
        <v>24</v>
      </c>
      <c r="C115" s="6" t="s">
        <v>9</v>
      </c>
      <c r="D115" s="6" t="s">
        <v>22</v>
      </c>
      <c r="E115" s="6" t="s">
        <v>21</v>
      </c>
      <c r="F115" s="5">
        <v>544200</v>
      </c>
      <c r="G115" s="5">
        <v>544200</v>
      </c>
      <c r="H115" s="33">
        <v>544200</v>
      </c>
    </row>
    <row r="116" spans="1:8" ht="26.25">
      <c r="A116" s="29" t="s">
        <v>25</v>
      </c>
      <c r="B116" s="6" t="s">
        <v>24</v>
      </c>
      <c r="C116" s="6" t="s">
        <v>9</v>
      </c>
      <c r="D116" s="6" t="s">
        <v>22</v>
      </c>
      <c r="E116" s="6" t="s">
        <v>48</v>
      </c>
      <c r="F116" s="7">
        <f>F117+F118+F119</f>
        <v>713590</v>
      </c>
      <c r="G116" s="7">
        <f>G117+G118+G119</f>
        <v>418200</v>
      </c>
      <c r="H116" s="31">
        <f>H117+H118+H119</f>
        <v>417400</v>
      </c>
    </row>
    <row r="117" spans="1:8" ht="26.25">
      <c r="A117" s="29" t="s">
        <v>26</v>
      </c>
      <c r="B117" s="6" t="s">
        <v>24</v>
      </c>
      <c r="C117" s="6" t="s">
        <v>9</v>
      </c>
      <c r="D117" s="6" t="s">
        <v>22</v>
      </c>
      <c r="E117" s="6" t="s">
        <v>27</v>
      </c>
      <c r="F117" s="5">
        <f>120000+30000</f>
        <v>150000</v>
      </c>
      <c r="G117" s="5">
        <v>60000</v>
      </c>
      <c r="H117" s="33">
        <v>126000</v>
      </c>
    </row>
    <row r="118" spans="1:8" ht="12.75">
      <c r="A118" s="29" t="s">
        <v>28</v>
      </c>
      <c r="B118" s="6" t="s">
        <v>24</v>
      </c>
      <c r="C118" s="6" t="s">
        <v>9</v>
      </c>
      <c r="D118" s="6" t="s">
        <v>22</v>
      </c>
      <c r="E118" s="6" t="s">
        <v>29</v>
      </c>
      <c r="F118" s="5">
        <f>136590+23000</f>
        <v>159590</v>
      </c>
      <c r="G118" s="5">
        <v>79400</v>
      </c>
      <c r="H118" s="33">
        <v>35600</v>
      </c>
    </row>
    <row r="119" spans="1:8" ht="12.75">
      <c r="A119" s="29" t="s">
        <v>30</v>
      </c>
      <c r="B119" s="6" t="s">
        <v>24</v>
      </c>
      <c r="C119" s="6" t="s">
        <v>9</v>
      </c>
      <c r="D119" s="6" t="s">
        <v>22</v>
      </c>
      <c r="E119" s="6" t="s">
        <v>31</v>
      </c>
      <c r="F119" s="5">
        <f>388000+12000+4000</f>
        <v>404000</v>
      </c>
      <c r="G119" s="5">
        <v>278800</v>
      </c>
      <c r="H119" s="33">
        <v>255800</v>
      </c>
    </row>
    <row r="120" spans="1:8" ht="12.75">
      <c r="A120" s="29" t="s">
        <v>32</v>
      </c>
      <c r="B120" s="6" t="s">
        <v>24</v>
      </c>
      <c r="C120" s="6" t="s">
        <v>9</v>
      </c>
      <c r="D120" s="6" t="s">
        <v>22</v>
      </c>
      <c r="E120" s="6" t="s">
        <v>142</v>
      </c>
      <c r="F120" s="15">
        <f>F121+F122</f>
        <v>11700</v>
      </c>
      <c r="G120" s="15">
        <f>G121+G122</f>
        <v>8650</v>
      </c>
      <c r="H120" s="39">
        <f>H121+H122</f>
        <v>8650</v>
      </c>
    </row>
    <row r="121" spans="1:8" ht="12.75">
      <c r="A121" s="29" t="s">
        <v>33</v>
      </c>
      <c r="B121" s="6" t="s">
        <v>24</v>
      </c>
      <c r="C121" s="6" t="s">
        <v>9</v>
      </c>
      <c r="D121" s="6" t="s">
        <v>22</v>
      </c>
      <c r="E121" s="6" t="s">
        <v>34</v>
      </c>
      <c r="F121" s="5">
        <f>2650+50</f>
        <v>2700</v>
      </c>
      <c r="G121" s="5">
        <v>2650</v>
      </c>
      <c r="H121" s="33">
        <v>2650</v>
      </c>
    </row>
    <row r="122" spans="1:8" ht="12.75">
      <c r="A122" s="29" t="s">
        <v>35</v>
      </c>
      <c r="B122" s="6" t="s">
        <v>24</v>
      </c>
      <c r="C122" s="6" t="s">
        <v>9</v>
      </c>
      <c r="D122" s="6" t="s">
        <v>22</v>
      </c>
      <c r="E122" s="6" t="s">
        <v>36</v>
      </c>
      <c r="F122" s="5">
        <f>6000+1000+2000</f>
        <v>9000</v>
      </c>
      <c r="G122" s="5">
        <f>5997+3</f>
        <v>6000</v>
      </c>
      <c r="H122" s="33">
        <v>6000</v>
      </c>
    </row>
    <row r="123" spans="1:8" ht="26.25">
      <c r="A123" s="29" t="s">
        <v>37</v>
      </c>
      <c r="B123" s="6" t="s">
        <v>38</v>
      </c>
      <c r="C123" s="6" t="s">
        <v>9</v>
      </c>
      <c r="D123" s="6" t="s">
        <v>22</v>
      </c>
      <c r="E123" s="6"/>
      <c r="F123" s="15">
        <f>F124</f>
        <v>217030</v>
      </c>
      <c r="G123" s="15">
        <f>G124</f>
        <v>217030</v>
      </c>
      <c r="H123" s="39">
        <f>H124</f>
        <v>217030</v>
      </c>
    </row>
    <row r="124" spans="1:8" ht="15.75" customHeight="1">
      <c r="A124" s="29" t="s">
        <v>15</v>
      </c>
      <c r="B124" s="6" t="s">
        <v>38</v>
      </c>
      <c r="C124" s="6" t="s">
        <v>9</v>
      </c>
      <c r="D124" s="6" t="s">
        <v>22</v>
      </c>
      <c r="E124" s="6" t="s">
        <v>63</v>
      </c>
      <c r="F124" s="7">
        <f>F125+F126+F127</f>
        <v>217030</v>
      </c>
      <c r="G124" s="7">
        <f>G125+G126+G127</f>
        <v>217030</v>
      </c>
      <c r="H124" s="31">
        <f>H125+H126+H127</f>
        <v>217030</v>
      </c>
    </row>
    <row r="125" spans="1:8" ht="15.75" customHeight="1">
      <c r="A125" s="29" t="s">
        <v>16</v>
      </c>
      <c r="B125" s="6" t="s">
        <v>38</v>
      </c>
      <c r="C125" s="6" t="s">
        <v>9</v>
      </c>
      <c r="D125" s="6" t="s">
        <v>22</v>
      </c>
      <c r="E125" s="6" t="s">
        <v>17</v>
      </c>
      <c r="F125" s="9">
        <v>154400</v>
      </c>
      <c r="G125" s="9">
        <v>154400</v>
      </c>
      <c r="H125" s="37">
        <v>154400</v>
      </c>
    </row>
    <row r="126" spans="1:8" ht="27" customHeight="1">
      <c r="A126" s="29" t="s">
        <v>18</v>
      </c>
      <c r="B126" s="6" t="s">
        <v>38</v>
      </c>
      <c r="C126" s="6" t="s">
        <v>9</v>
      </c>
      <c r="D126" s="6" t="s">
        <v>22</v>
      </c>
      <c r="E126" s="6" t="s">
        <v>19</v>
      </c>
      <c r="F126" s="9">
        <v>16000</v>
      </c>
      <c r="G126" s="9">
        <v>16000</v>
      </c>
      <c r="H126" s="37">
        <v>16000</v>
      </c>
    </row>
    <row r="127" spans="1:8" ht="27" customHeight="1">
      <c r="A127" s="29" t="s">
        <v>20</v>
      </c>
      <c r="B127" s="6" t="s">
        <v>38</v>
      </c>
      <c r="C127" s="6" t="s">
        <v>9</v>
      </c>
      <c r="D127" s="6" t="s">
        <v>22</v>
      </c>
      <c r="E127" s="6" t="s">
        <v>21</v>
      </c>
      <c r="F127" s="9">
        <v>46630</v>
      </c>
      <c r="G127" s="9">
        <v>46630</v>
      </c>
      <c r="H127" s="37">
        <v>46630</v>
      </c>
    </row>
    <row r="128" spans="1:8" ht="30" customHeight="1">
      <c r="A128" s="29" t="s">
        <v>67</v>
      </c>
      <c r="B128" s="6" t="s">
        <v>68</v>
      </c>
      <c r="C128" s="6" t="s">
        <v>10</v>
      </c>
      <c r="D128" s="6" t="s">
        <v>66</v>
      </c>
      <c r="E128" s="6"/>
      <c r="F128" s="15">
        <f>F129+F132</f>
        <v>115053</v>
      </c>
      <c r="G128" s="15">
        <f>G129+G132</f>
        <v>120232</v>
      </c>
      <c r="H128" s="39">
        <f>H129+H132</f>
        <v>124463</v>
      </c>
    </row>
    <row r="129" spans="1:8" ht="26.25">
      <c r="A129" s="29" t="s">
        <v>15</v>
      </c>
      <c r="B129" s="6" t="s">
        <v>68</v>
      </c>
      <c r="C129" s="6" t="s">
        <v>10</v>
      </c>
      <c r="D129" s="6" t="s">
        <v>66</v>
      </c>
      <c r="E129" s="6" t="s">
        <v>63</v>
      </c>
      <c r="F129" s="7">
        <f>F130+F131</f>
        <v>101600</v>
      </c>
      <c r="G129" s="7">
        <f>G130+G131</f>
        <v>107200</v>
      </c>
      <c r="H129" s="31">
        <f>H130+H131</f>
        <v>110300</v>
      </c>
    </row>
    <row r="130" spans="1:8" ht="12.75">
      <c r="A130" s="29" t="s">
        <v>16</v>
      </c>
      <c r="B130" s="6" t="s">
        <v>68</v>
      </c>
      <c r="C130" s="6" t="s">
        <v>10</v>
      </c>
      <c r="D130" s="6" t="s">
        <v>66</v>
      </c>
      <c r="E130" s="6" t="s">
        <v>17</v>
      </c>
      <c r="F130" s="5">
        <v>78000</v>
      </c>
      <c r="G130" s="5">
        <v>82300</v>
      </c>
      <c r="H130" s="33">
        <v>84700</v>
      </c>
    </row>
    <row r="131" spans="1:8" ht="39">
      <c r="A131" s="29" t="s">
        <v>20</v>
      </c>
      <c r="B131" s="6" t="s">
        <v>68</v>
      </c>
      <c r="C131" s="6" t="s">
        <v>10</v>
      </c>
      <c r="D131" s="6" t="s">
        <v>66</v>
      </c>
      <c r="E131" s="6" t="s">
        <v>21</v>
      </c>
      <c r="F131" s="5">
        <v>23600</v>
      </c>
      <c r="G131" s="5">
        <v>24900</v>
      </c>
      <c r="H131" s="33">
        <v>25600</v>
      </c>
    </row>
    <row r="132" spans="1:8" ht="26.25">
      <c r="A132" s="29" t="s">
        <v>25</v>
      </c>
      <c r="B132" s="6" t="s">
        <v>68</v>
      </c>
      <c r="C132" s="6" t="s">
        <v>10</v>
      </c>
      <c r="D132" s="6" t="s">
        <v>66</v>
      </c>
      <c r="E132" s="6" t="s">
        <v>48</v>
      </c>
      <c r="F132" s="9">
        <f>F133+F134+F135</f>
        <v>13453</v>
      </c>
      <c r="G132" s="9">
        <f>G133+G134+G135</f>
        <v>13032</v>
      </c>
      <c r="H132" s="37">
        <f>H133+H134+H135</f>
        <v>14163</v>
      </c>
    </row>
    <row r="133" spans="1:8" ht="26.25">
      <c r="A133" s="29" t="s">
        <v>26</v>
      </c>
      <c r="B133" s="6" t="s">
        <v>68</v>
      </c>
      <c r="C133" s="6" t="s">
        <v>10</v>
      </c>
      <c r="D133" s="6" t="s">
        <v>66</v>
      </c>
      <c r="E133" s="6" t="s">
        <v>27</v>
      </c>
      <c r="F133" s="5">
        <v>720</v>
      </c>
      <c r="G133" s="5">
        <v>720</v>
      </c>
      <c r="H133" s="33">
        <v>720</v>
      </c>
    </row>
    <row r="134" spans="1:8" ht="12.75">
      <c r="A134" s="29" t="s">
        <v>28</v>
      </c>
      <c r="B134" s="6" t="s">
        <v>68</v>
      </c>
      <c r="C134" s="6" t="s">
        <v>10</v>
      </c>
      <c r="D134" s="6" t="s">
        <v>66</v>
      </c>
      <c r="E134" s="6" t="s">
        <v>29</v>
      </c>
      <c r="F134" s="5">
        <v>733</v>
      </c>
      <c r="G134" s="5">
        <v>312</v>
      </c>
      <c r="H134" s="33">
        <v>1443</v>
      </c>
    </row>
    <row r="135" spans="1:8" ht="12.75">
      <c r="A135" s="29" t="s">
        <v>30</v>
      </c>
      <c r="B135" s="6" t="s">
        <v>68</v>
      </c>
      <c r="C135" s="6" t="s">
        <v>10</v>
      </c>
      <c r="D135" s="6" t="s">
        <v>66</v>
      </c>
      <c r="E135" s="6" t="s">
        <v>31</v>
      </c>
      <c r="F135" s="5">
        <v>12000</v>
      </c>
      <c r="G135" s="5">
        <v>12000</v>
      </c>
      <c r="H135" s="33">
        <v>12000</v>
      </c>
    </row>
    <row r="136" spans="1:8" ht="26.25">
      <c r="A136" s="27" t="s">
        <v>41</v>
      </c>
      <c r="B136" s="21" t="s">
        <v>42</v>
      </c>
      <c r="C136" s="6"/>
      <c r="D136" s="21"/>
      <c r="E136" s="21"/>
      <c r="F136" s="11">
        <f>F137+F141+F146+F150+F155+F160+F165+F184+F189+F194+F200+F175+F170</f>
        <v>468710</v>
      </c>
      <c r="G136" s="11">
        <f>G137+G141+G146+G150+G155+G160+G165+G184+G189+G194+G200+G175</f>
        <v>563350</v>
      </c>
      <c r="H136" s="28">
        <f>H137+H141+H146+H150+H155+H160+H165+H184+H189+H194+H200+H175</f>
        <v>760750</v>
      </c>
    </row>
    <row r="137" spans="1:8" ht="12.75">
      <c r="A137" s="41" t="s">
        <v>121</v>
      </c>
      <c r="B137" s="6" t="s">
        <v>122</v>
      </c>
      <c r="C137" s="6"/>
      <c r="D137" s="6"/>
      <c r="E137" s="6"/>
      <c r="F137" s="15">
        <f aca="true" t="shared" si="16" ref="F137:H139">F138</f>
        <v>188200</v>
      </c>
      <c r="G137" s="15">
        <f t="shared" si="16"/>
        <v>188200</v>
      </c>
      <c r="H137" s="39">
        <f t="shared" si="16"/>
        <v>188200</v>
      </c>
    </row>
    <row r="138" spans="1:8" ht="12.75">
      <c r="A138" s="29" t="s">
        <v>119</v>
      </c>
      <c r="B138" s="6" t="s">
        <v>122</v>
      </c>
      <c r="C138" s="6" t="s">
        <v>141</v>
      </c>
      <c r="D138" s="6" t="s">
        <v>7</v>
      </c>
      <c r="E138" s="6"/>
      <c r="F138" s="15">
        <f t="shared" si="16"/>
        <v>188200</v>
      </c>
      <c r="G138" s="15">
        <f t="shared" si="16"/>
        <v>188200</v>
      </c>
      <c r="H138" s="39">
        <f t="shared" si="16"/>
        <v>188200</v>
      </c>
    </row>
    <row r="139" spans="1:8" ht="12.75">
      <c r="A139" s="29" t="s">
        <v>120</v>
      </c>
      <c r="B139" s="6" t="s">
        <v>122</v>
      </c>
      <c r="C139" s="6" t="s">
        <v>141</v>
      </c>
      <c r="D139" s="6" t="s">
        <v>9</v>
      </c>
      <c r="E139" s="6"/>
      <c r="F139" s="15">
        <f t="shared" si="16"/>
        <v>188200</v>
      </c>
      <c r="G139" s="15">
        <f t="shared" si="16"/>
        <v>188200</v>
      </c>
      <c r="H139" s="39">
        <f t="shared" si="16"/>
        <v>188200</v>
      </c>
    </row>
    <row r="140" spans="1:8" ht="12.75">
      <c r="A140" s="41" t="s">
        <v>123</v>
      </c>
      <c r="B140" s="6" t="s">
        <v>122</v>
      </c>
      <c r="C140" s="6" t="s">
        <v>141</v>
      </c>
      <c r="D140" s="6" t="s">
        <v>9</v>
      </c>
      <c r="E140" s="6" t="s">
        <v>124</v>
      </c>
      <c r="F140" s="15">
        <v>188200</v>
      </c>
      <c r="G140" s="15">
        <v>188200</v>
      </c>
      <c r="H140" s="39">
        <v>188200</v>
      </c>
    </row>
    <row r="141" spans="1:8" ht="58.5" customHeight="1">
      <c r="A141" s="29" t="s">
        <v>43</v>
      </c>
      <c r="B141" s="6" t="s">
        <v>44</v>
      </c>
      <c r="C141" s="6"/>
      <c r="D141" s="6"/>
      <c r="E141" s="6"/>
      <c r="F141" s="15">
        <f aca="true" t="shared" si="17" ref="F141:H144">F142</f>
        <v>26010</v>
      </c>
      <c r="G141" s="15">
        <f t="shared" si="17"/>
        <v>26010</v>
      </c>
      <c r="H141" s="39">
        <f t="shared" si="17"/>
        <v>26010</v>
      </c>
    </row>
    <row r="142" spans="1:8" ht="15" customHeight="1">
      <c r="A142" s="29" t="s">
        <v>8</v>
      </c>
      <c r="B142" s="6" t="s">
        <v>44</v>
      </c>
      <c r="C142" s="6" t="s">
        <v>9</v>
      </c>
      <c r="D142" s="6" t="s">
        <v>7</v>
      </c>
      <c r="E142" s="6"/>
      <c r="F142" s="15">
        <f t="shared" si="17"/>
        <v>26010</v>
      </c>
      <c r="G142" s="15">
        <f t="shared" si="17"/>
        <v>26010</v>
      </c>
      <c r="H142" s="39">
        <f t="shared" si="17"/>
        <v>26010</v>
      </c>
    </row>
    <row r="143" spans="1:8" ht="15" customHeight="1">
      <c r="A143" s="41" t="s">
        <v>39</v>
      </c>
      <c r="B143" s="6" t="s">
        <v>44</v>
      </c>
      <c r="C143" s="6" t="s">
        <v>9</v>
      </c>
      <c r="D143" s="6" t="s">
        <v>40</v>
      </c>
      <c r="E143" s="6"/>
      <c r="F143" s="15">
        <f t="shared" si="17"/>
        <v>26010</v>
      </c>
      <c r="G143" s="15">
        <f t="shared" si="17"/>
        <v>26010</v>
      </c>
      <c r="H143" s="39">
        <f t="shared" si="17"/>
        <v>26010</v>
      </c>
    </row>
    <row r="144" spans="1:8" ht="12.75">
      <c r="A144" s="29" t="s">
        <v>45</v>
      </c>
      <c r="B144" s="6" t="s">
        <v>44</v>
      </c>
      <c r="C144" s="6" t="s">
        <v>9</v>
      </c>
      <c r="D144" s="6" t="s">
        <v>40</v>
      </c>
      <c r="E144" s="6" t="s">
        <v>148</v>
      </c>
      <c r="F144" s="15">
        <f>F145</f>
        <v>26010</v>
      </c>
      <c r="G144" s="15">
        <f t="shared" si="17"/>
        <v>26010</v>
      </c>
      <c r="H144" s="39">
        <f t="shared" si="17"/>
        <v>26010</v>
      </c>
    </row>
    <row r="145" spans="1:8" ht="12.75">
      <c r="A145" s="29" t="s">
        <v>1</v>
      </c>
      <c r="B145" s="6" t="s">
        <v>44</v>
      </c>
      <c r="C145" s="6" t="s">
        <v>9</v>
      </c>
      <c r="D145" s="6" t="s">
        <v>40</v>
      </c>
      <c r="E145" s="6" t="s">
        <v>46</v>
      </c>
      <c r="F145" s="15">
        <v>26010</v>
      </c>
      <c r="G145" s="15">
        <v>26010</v>
      </c>
      <c r="H145" s="39">
        <v>26010</v>
      </c>
    </row>
    <row r="146" spans="1:8" ht="26.25">
      <c r="A146" s="29" t="s">
        <v>51</v>
      </c>
      <c r="B146" s="6" t="s">
        <v>52</v>
      </c>
      <c r="C146" s="6"/>
      <c r="D146" s="6"/>
      <c r="E146" s="6"/>
      <c r="F146" s="15">
        <f aca="true" t="shared" si="18" ref="F146:H148">F147</f>
        <v>3000</v>
      </c>
      <c r="G146" s="15">
        <f t="shared" si="18"/>
        <v>3000</v>
      </c>
      <c r="H146" s="39">
        <f t="shared" si="18"/>
        <v>3000</v>
      </c>
    </row>
    <row r="147" spans="1:8" ht="12.75">
      <c r="A147" s="29" t="s">
        <v>8</v>
      </c>
      <c r="B147" s="8" t="s">
        <v>54</v>
      </c>
      <c r="C147" s="6" t="s">
        <v>9</v>
      </c>
      <c r="D147" s="6" t="s">
        <v>7</v>
      </c>
      <c r="E147" s="6"/>
      <c r="F147" s="15">
        <f>F148</f>
        <v>3000</v>
      </c>
      <c r="G147" s="15">
        <f>G148</f>
        <v>3000</v>
      </c>
      <c r="H147" s="39">
        <f>H148</f>
        <v>3000</v>
      </c>
    </row>
    <row r="148" spans="1:8" ht="12.75">
      <c r="A148" s="29" t="s">
        <v>49</v>
      </c>
      <c r="B148" s="8" t="s">
        <v>54</v>
      </c>
      <c r="C148" s="6" t="s">
        <v>9</v>
      </c>
      <c r="D148" s="6" t="s">
        <v>149</v>
      </c>
      <c r="E148" s="6"/>
      <c r="F148" s="15">
        <f t="shared" si="18"/>
        <v>3000</v>
      </c>
      <c r="G148" s="15">
        <f t="shared" si="18"/>
        <v>3000</v>
      </c>
      <c r="H148" s="39">
        <f t="shared" si="18"/>
        <v>3000</v>
      </c>
    </row>
    <row r="149" spans="1:8" ht="12.75">
      <c r="A149" s="36" t="s">
        <v>53</v>
      </c>
      <c r="B149" s="8" t="s">
        <v>54</v>
      </c>
      <c r="C149" s="8" t="s">
        <v>9</v>
      </c>
      <c r="D149" s="6" t="s">
        <v>149</v>
      </c>
      <c r="E149" s="6" t="s">
        <v>150</v>
      </c>
      <c r="F149" s="15">
        <v>3000</v>
      </c>
      <c r="G149" s="15">
        <v>3000</v>
      </c>
      <c r="H149" s="39">
        <v>3000</v>
      </c>
    </row>
    <row r="150" spans="1:8" ht="53.25" customHeight="1">
      <c r="A150" s="41" t="s">
        <v>59</v>
      </c>
      <c r="B150" s="8" t="s">
        <v>60</v>
      </c>
      <c r="C150" s="6"/>
      <c r="D150" s="6"/>
      <c r="E150" s="6"/>
      <c r="F150" s="15">
        <f aca="true" t="shared" si="19" ref="F150:H153">F151</f>
        <v>500</v>
      </c>
      <c r="G150" s="15">
        <f t="shared" si="19"/>
        <v>500</v>
      </c>
      <c r="H150" s="39">
        <f t="shared" si="19"/>
        <v>500</v>
      </c>
    </row>
    <row r="151" spans="1:8" ht="12.75">
      <c r="A151" s="29" t="s">
        <v>8</v>
      </c>
      <c r="B151" s="8" t="s">
        <v>60</v>
      </c>
      <c r="C151" s="6" t="s">
        <v>9</v>
      </c>
      <c r="D151" s="6" t="s">
        <v>7</v>
      </c>
      <c r="E151" s="6"/>
      <c r="F151" s="15">
        <f t="shared" si="19"/>
        <v>500</v>
      </c>
      <c r="G151" s="15">
        <f t="shared" si="19"/>
        <v>500</v>
      </c>
      <c r="H151" s="39">
        <f t="shared" si="19"/>
        <v>500</v>
      </c>
    </row>
    <row r="152" spans="1:8" ht="12.75">
      <c r="A152" s="29" t="s">
        <v>55</v>
      </c>
      <c r="B152" s="8" t="s">
        <v>60</v>
      </c>
      <c r="C152" s="6" t="s">
        <v>9</v>
      </c>
      <c r="D152" s="6" t="s">
        <v>57</v>
      </c>
      <c r="E152" s="6"/>
      <c r="F152" s="15">
        <f t="shared" si="19"/>
        <v>500</v>
      </c>
      <c r="G152" s="15">
        <f t="shared" si="19"/>
        <v>500</v>
      </c>
      <c r="H152" s="39">
        <f t="shared" si="19"/>
        <v>500</v>
      </c>
    </row>
    <row r="153" spans="1:8" ht="27" customHeight="1">
      <c r="A153" s="29" t="s">
        <v>25</v>
      </c>
      <c r="B153" s="8" t="s">
        <v>60</v>
      </c>
      <c r="C153" s="6" t="s">
        <v>9</v>
      </c>
      <c r="D153" s="6" t="s">
        <v>57</v>
      </c>
      <c r="E153" s="6" t="s">
        <v>48</v>
      </c>
      <c r="F153" s="15">
        <f>F154</f>
        <v>500</v>
      </c>
      <c r="G153" s="15">
        <f t="shared" si="19"/>
        <v>500</v>
      </c>
      <c r="H153" s="39">
        <f t="shared" si="19"/>
        <v>500</v>
      </c>
    </row>
    <row r="154" spans="1:8" ht="16.5" customHeight="1">
      <c r="A154" s="29" t="s">
        <v>28</v>
      </c>
      <c r="B154" s="8" t="s">
        <v>60</v>
      </c>
      <c r="C154" s="6" t="s">
        <v>9</v>
      </c>
      <c r="D154" s="6" t="s">
        <v>57</v>
      </c>
      <c r="E154" s="6" t="s">
        <v>29</v>
      </c>
      <c r="F154" s="15">
        <v>500</v>
      </c>
      <c r="G154" s="15">
        <v>500</v>
      </c>
      <c r="H154" s="39">
        <v>500</v>
      </c>
    </row>
    <row r="155" spans="1:8" ht="26.25">
      <c r="A155" s="36" t="s">
        <v>56</v>
      </c>
      <c r="B155" s="14" t="s">
        <v>58</v>
      </c>
      <c r="C155" s="6"/>
      <c r="D155" s="6"/>
      <c r="E155" s="6"/>
      <c r="F155" s="15">
        <f aca="true" t="shared" si="20" ref="F155:H158">F156</f>
        <v>61500</v>
      </c>
      <c r="G155" s="15">
        <f t="shared" si="20"/>
        <v>40600</v>
      </c>
      <c r="H155" s="39">
        <f t="shared" si="20"/>
        <v>40600</v>
      </c>
    </row>
    <row r="156" spans="1:8" ht="12.75">
      <c r="A156" s="29" t="s">
        <v>8</v>
      </c>
      <c r="B156" s="14" t="s">
        <v>58</v>
      </c>
      <c r="C156" s="6" t="s">
        <v>9</v>
      </c>
      <c r="D156" s="6" t="s">
        <v>7</v>
      </c>
      <c r="E156" s="6"/>
      <c r="F156" s="15">
        <f t="shared" si="20"/>
        <v>61500</v>
      </c>
      <c r="G156" s="15">
        <f t="shared" si="20"/>
        <v>40600</v>
      </c>
      <c r="H156" s="39">
        <f t="shared" si="20"/>
        <v>40600</v>
      </c>
    </row>
    <row r="157" spans="1:8" ht="12.75">
      <c r="A157" s="36" t="s">
        <v>55</v>
      </c>
      <c r="B157" s="14" t="s">
        <v>58</v>
      </c>
      <c r="C157" s="6" t="s">
        <v>9</v>
      </c>
      <c r="D157" s="6" t="s">
        <v>57</v>
      </c>
      <c r="E157" s="6"/>
      <c r="F157" s="15">
        <f t="shared" si="20"/>
        <v>61500</v>
      </c>
      <c r="G157" s="15">
        <f t="shared" si="20"/>
        <v>40600</v>
      </c>
      <c r="H157" s="39">
        <f t="shared" si="20"/>
        <v>40600</v>
      </c>
    </row>
    <row r="158" spans="1:8" ht="26.25">
      <c r="A158" s="29" t="s">
        <v>25</v>
      </c>
      <c r="B158" s="14" t="s">
        <v>58</v>
      </c>
      <c r="C158" s="6" t="s">
        <v>9</v>
      </c>
      <c r="D158" s="6" t="s">
        <v>57</v>
      </c>
      <c r="E158" s="6" t="s">
        <v>48</v>
      </c>
      <c r="F158" s="15">
        <f>F159</f>
        <v>61500</v>
      </c>
      <c r="G158" s="15">
        <f t="shared" si="20"/>
        <v>40600</v>
      </c>
      <c r="H158" s="15">
        <f t="shared" si="20"/>
        <v>40600</v>
      </c>
    </row>
    <row r="159" spans="1:8" ht="12.75">
      <c r="A159" s="29" t="s">
        <v>28</v>
      </c>
      <c r="B159" s="14" t="s">
        <v>58</v>
      </c>
      <c r="C159" s="6" t="s">
        <v>9</v>
      </c>
      <c r="D159" s="6" t="s">
        <v>57</v>
      </c>
      <c r="E159" s="6" t="s">
        <v>29</v>
      </c>
      <c r="F159" s="16">
        <f>57700+3800</f>
        <v>61500</v>
      </c>
      <c r="G159" s="16">
        <f>36800+3800</f>
        <v>40600</v>
      </c>
      <c r="H159" s="42">
        <f>36800+3800</f>
        <v>40600</v>
      </c>
    </row>
    <row r="160" spans="1:8" ht="26.25">
      <c r="A160" s="29" t="s">
        <v>61</v>
      </c>
      <c r="B160" s="17" t="s">
        <v>62</v>
      </c>
      <c r="C160" s="6"/>
      <c r="D160" s="6"/>
      <c r="E160" s="6"/>
      <c r="F160" s="15">
        <f aca="true" t="shared" si="21" ref="F160:H163">F161</f>
        <v>60000</v>
      </c>
      <c r="G160" s="15">
        <f t="shared" si="21"/>
        <v>60000</v>
      </c>
      <c r="H160" s="39">
        <f t="shared" si="21"/>
        <v>60000</v>
      </c>
    </row>
    <row r="161" spans="1:8" ht="12.75">
      <c r="A161" s="29" t="s">
        <v>8</v>
      </c>
      <c r="B161" s="17" t="s">
        <v>62</v>
      </c>
      <c r="C161" s="6" t="s">
        <v>9</v>
      </c>
      <c r="D161" s="6" t="s">
        <v>7</v>
      </c>
      <c r="E161" s="6"/>
      <c r="F161" s="15">
        <f t="shared" si="21"/>
        <v>60000</v>
      </c>
      <c r="G161" s="15">
        <f t="shared" si="21"/>
        <v>60000</v>
      </c>
      <c r="H161" s="39">
        <f t="shared" si="21"/>
        <v>60000</v>
      </c>
    </row>
    <row r="162" spans="1:8" ht="12.75">
      <c r="A162" s="29" t="s">
        <v>55</v>
      </c>
      <c r="B162" s="17" t="s">
        <v>62</v>
      </c>
      <c r="C162" s="6" t="s">
        <v>9</v>
      </c>
      <c r="D162" s="6" t="s">
        <v>57</v>
      </c>
      <c r="E162" s="6"/>
      <c r="F162" s="15">
        <f t="shared" si="21"/>
        <v>60000</v>
      </c>
      <c r="G162" s="15">
        <f t="shared" si="21"/>
        <v>60000</v>
      </c>
      <c r="H162" s="39">
        <f t="shared" si="21"/>
        <v>60000</v>
      </c>
    </row>
    <row r="163" spans="1:8" ht="19.5" customHeight="1">
      <c r="A163" s="36" t="s">
        <v>15</v>
      </c>
      <c r="B163" s="17" t="s">
        <v>62</v>
      </c>
      <c r="C163" s="6" t="s">
        <v>9</v>
      </c>
      <c r="D163" s="6" t="s">
        <v>57</v>
      </c>
      <c r="E163" s="6" t="s">
        <v>63</v>
      </c>
      <c r="F163" s="15">
        <f>F164</f>
        <v>60000</v>
      </c>
      <c r="G163" s="15">
        <f t="shared" si="21"/>
        <v>60000</v>
      </c>
      <c r="H163" s="39">
        <f t="shared" si="21"/>
        <v>60000</v>
      </c>
    </row>
    <row r="164" spans="1:8" ht="39">
      <c r="A164" s="36" t="s">
        <v>64</v>
      </c>
      <c r="B164" s="17" t="s">
        <v>62</v>
      </c>
      <c r="C164" s="6" t="s">
        <v>9</v>
      </c>
      <c r="D164" s="6" t="s">
        <v>57</v>
      </c>
      <c r="E164" s="6" t="s">
        <v>65</v>
      </c>
      <c r="F164" s="15">
        <v>60000</v>
      </c>
      <c r="G164" s="15">
        <v>60000</v>
      </c>
      <c r="H164" s="39">
        <v>60000</v>
      </c>
    </row>
    <row r="165" spans="1:8" ht="12.75">
      <c r="A165" s="43" t="s">
        <v>94</v>
      </c>
      <c r="B165" s="14" t="s">
        <v>95</v>
      </c>
      <c r="C165" s="6"/>
      <c r="D165" s="6"/>
      <c r="E165" s="6"/>
      <c r="F165" s="15">
        <f aca="true" t="shared" si="22" ref="F165:H168">F166</f>
        <v>40000</v>
      </c>
      <c r="G165" s="15">
        <f t="shared" si="22"/>
        <v>30000</v>
      </c>
      <c r="H165" s="39">
        <f t="shared" si="22"/>
        <v>20000</v>
      </c>
    </row>
    <row r="166" spans="1:8" ht="12.75">
      <c r="A166" s="36" t="s">
        <v>73</v>
      </c>
      <c r="B166" s="14" t="s">
        <v>95</v>
      </c>
      <c r="C166" s="6" t="s">
        <v>22</v>
      </c>
      <c r="D166" s="6"/>
      <c r="E166" s="6"/>
      <c r="F166" s="15">
        <f t="shared" si="22"/>
        <v>40000</v>
      </c>
      <c r="G166" s="15">
        <f t="shared" si="22"/>
        <v>30000</v>
      </c>
      <c r="H166" s="39">
        <f t="shared" si="22"/>
        <v>20000</v>
      </c>
    </row>
    <row r="167" spans="1:8" ht="12.75">
      <c r="A167" s="40" t="s">
        <v>88</v>
      </c>
      <c r="B167" s="14" t="s">
        <v>95</v>
      </c>
      <c r="C167" s="6" t="s">
        <v>22</v>
      </c>
      <c r="D167" s="6" t="s">
        <v>143</v>
      </c>
      <c r="E167" s="6"/>
      <c r="F167" s="15">
        <f t="shared" si="22"/>
        <v>40000</v>
      </c>
      <c r="G167" s="15">
        <f t="shared" si="22"/>
        <v>30000</v>
      </c>
      <c r="H167" s="39">
        <f t="shared" si="22"/>
        <v>20000</v>
      </c>
    </row>
    <row r="168" spans="1:8" ht="26.25">
      <c r="A168" s="29" t="s">
        <v>25</v>
      </c>
      <c r="B168" s="14" t="s">
        <v>95</v>
      </c>
      <c r="C168" s="6" t="s">
        <v>22</v>
      </c>
      <c r="D168" s="6" t="s">
        <v>143</v>
      </c>
      <c r="E168" s="6" t="s">
        <v>48</v>
      </c>
      <c r="F168" s="15">
        <f t="shared" si="22"/>
        <v>40000</v>
      </c>
      <c r="G168" s="15">
        <f t="shared" si="22"/>
        <v>30000</v>
      </c>
      <c r="H168" s="39">
        <f t="shared" si="22"/>
        <v>20000</v>
      </c>
    </row>
    <row r="169" spans="1:8" ht="12.75">
      <c r="A169" s="29" t="s">
        <v>28</v>
      </c>
      <c r="B169" s="14" t="s">
        <v>95</v>
      </c>
      <c r="C169" s="6" t="s">
        <v>22</v>
      </c>
      <c r="D169" s="6" t="s">
        <v>143</v>
      </c>
      <c r="E169" s="6" t="s">
        <v>29</v>
      </c>
      <c r="F169" s="18">
        <v>40000</v>
      </c>
      <c r="G169" s="18">
        <v>30000</v>
      </c>
      <c r="H169" s="44">
        <v>20000</v>
      </c>
    </row>
    <row r="170" spans="1:8" ht="12.75">
      <c r="A170" s="29" t="s">
        <v>211</v>
      </c>
      <c r="B170" s="14" t="s">
        <v>210</v>
      </c>
      <c r="C170" s="6"/>
      <c r="D170" s="6"/>
      <c r="E170" s="6"/>
      <c r="F170" s="18">
        <f>F171</f>
        <v>22000</v>
      </c>
      <c r="G170" s="18"/>
      <c r="H170" s="44"/>
    </row>
    <row r="171" spans="1:8" ht="12.75">
      <c r="A171" s="36" t="s">
        <v>73</v>
      </c>
      <c r="B171" s="14" t="s">
        <v>210</v>
      </c>
      <c r="C171" s="6" t="s">
        <v>22</v>
      </c>
      <c r="D171" s="6"/>
      <c r="E171" s="6"/>
      <c r="F171" s="18">
        <f>F172</f>
        <v>22000</v>
      </c>
      <c r="G171" s="18"/>
      <c r="H171" s="44"/>
    </row>
    <row r="172" spans="1:8" ht="12.75">
      <c r="A172" s="40" t="s">
        <v>88</v>
      </c>
      <c r="B172" s="14" t="s">
        <v>210</v>
      </c>
      <c r="C172" s="6" t="s">
        <v>22</v>
      </c>
      <c r="D172" s="6" t="s">
        <v>143</v>
      </c>
      <c r="E172" s="6"/>
      <c r="F172" s="18">
        <f>F173</f>
        <v>22000</v>
      </c>
      <c r="G172" s="18"/>
      <c r="H172" s="44"/>
    </row>
    <row r="173" spans="1:8" ht="26.25">
      <c r="A173" s="29" t="s">
        <v>25</v>
      </c>
      <c r="B173" s="14" t="s">
        <v>210</v>
      </c>
      <c r="C173" s="6" t="s">
        <v>22</v>
      </c>
      <c r="D173" s="6" t="s">
        <v>143</v>
      </c>
      <c r="E173" s="6" t="s">
        <v>48</v>
      </c>
      <c r="F173" s="18">
        <f>F174</f>
        <v>22000</v>
      </c>
      <c r="G173" s="18"/>
      <c r="H173" s="44"/>
    </row>
    <row r="174" spans="1:8" ht="12.75">
      <c r="A174" s="29" t="s">
        <v>28</v>
      </c>
      <c r="B174" s="14" t="s">
        <v>210</v>
      </c>
      <c r="C174" s="6" t="s">
        <v>22</v>
      </c>
      <c r="D174" s="6" t="s">
        <v>143</v>
      </c>
      <c r="E174" s="6" t="s">
        <v>29</v>
      </c>
      <c r="F174" s="18">
        <f>11000+11000</f>
        <v>22000</v>
      </c>
      <c r="G174" s="18"/>
      <c r="H174" s="44"/>
    </row>
    <row r="175" spans="1:8" ht="12.75">
      <c r="A175" s="29" t="s">
        <v>108</v>
      </c>
      <c r="B175" s="14"/>
      <c r="C175" s="6" t="s">
        <v>47</v>
      </c>
      <c r="D175" s="6" t="s">
        <v>7</v>
      </c>
      <c r="E175" s="6"/>
      <c r="F175" s="15">
        <f>F176+F180</f>
        <v>30000</v>
      </c>
      <c r="G175" s="15">
        <f>G176+G180</f>
        <v>20000</v>
      </c>
      <c r="H175" s="39">
        <f>H176+H180</f>
        <v>20000</v>
      </c>
    </row>
    <row r="176" spans="1:8" ht="53.25" customHeight="1">
      <c r="A176" s="40" t="s">
        <v>110</v>
      </c>
      <c r="B176" s="14" t="s">
        <v>113</v>
      </c>
      <c r="C176" s="6"/>
      <c r="D176" s="6"/>
      <c r="E176" s="6"/>
      <c r="F176" s="15">
        <f>F177</f>
        <v>15000</v>
      </c>
      <c r="G176" s="15">
        <f>G177</f>
        <v>10000</v>
      </c>
      <c r="H176" s="39">
        <f>H177</f>
        <v>10000</v>
      </c>
    </row>
    <row r="177" spans="1:8" ht="17.25" customHeight="1">
      <c r="A177" s="40" t="s">
        <v>109</v>
      </c>
      <c r="B177" s="14" t="s">
        <v>113</v>
      </c>
      <c r="C177" s="6" t="s">
        <v>47</v>
      </c>
      <c r="D177" s="6" t="s">
        <v>96</v>
      </c>
      <c r="E177" s="6"/>
      <c r="F177" s="15">
        <f aca="true" t="shared" si="23" ref="F177:H178">F178</f>
        <v>15000</v>
      </c>
      <c r="G177" s="15">
        <f t="shared" si="23"/>
        <v>10000</v>
      </c>
      <c r="H177" s="39">
        <f t="shared" si="23"/>
        <v>10000</v>
      </c>
    </row>
    <row r="178" spans="1:8" ht="26.25">
      <c r="A178" s="29" t="s">
        <v>25</v>
      </c>
      <c r="B178" s="14" t="s">
        <v>113</v>
      </c>
      <c r="C178" s="6" t="s">
        <v>47</v>
      </c>
      <c r="D178" s="6" t="s">
        <v>96</v>
      </c>
      <c r="E178" s="6" t="s">
        <v>48</v>
      </c>
      <c r="F178" s="15">
        <f t="shared" si="23"/>
        <v>15000</v>
      </c>
      <c r="G178" s="15">
        <f t="shared" si="23"/>
        <v>10000</v>
      </c>
      <c r="H178" s="39">
        <f t="shared" si="23"/>
        <v>10000</v>
      </c>
    </row>
    <row r="179" spans="1:8" ht="12.75">
      <c r="A179" s="29" t="s">
        <v>28</v>
      </c>
      <c r="B179" s="14" t="s">
        <v>113</v>
      </c>
      <c r="C179" s="6" t="s">
        <v>47</v>
      </c>
      <c r="D179" s="6" t="s">
        <v>96</v>
      </c>
      <c r="E179" s="6" t="s">
        <v>29</v>
      </c>
      <c r="F179" s="9">
        <v>15000</v>
      </c>
      <c r="G179" s="9">
        <v>10000</v>
      </c>
      <c r="H179" s="37">
        <v>10000</v>
      </c>
    </row>
    <row r="180" spans="1:8" ht="26.25">
      <c r="A180" s="29" t="s">
        <v>112</v>
      </c>
      <c r="B180" s="14" t="s">
        <v>152</v>
      </c>
      <c r="C180" s="6"/>
      <c r="D180" s="6"/>
      <c r="E180" s="6"/>
      <c r="F180" s="15">
        <f>F181</f>
        <v>15000</v>
      </c>
      <c r="G180" s="15">
        <f>G181</f>
        <v>10000</v>
      </c>
      <c r="H180" s="39">
        <f>H181</f>
        <v>10000</v>
      </c>
    </row>
    <row r="181" spans="1:8" ht="12.75">
      <c r="A181" s="29" t="s">
        <v>111</v>
      </c>
      <c r="B181" s="14" t="s">
        <v>152</v>
      </c>
      <c r="C181" s="6" t="s">
        <v>47</v>
      </c>
      <c r="D181" s="6" t="s">
        <v>47</v>
      </c>
      <c r="E181" s="6"/>
      <c r="F181" s="15">
        <f>F182</f>
        <v>15000</v>
      </c>
      <c r="G181" s="15">
        <v>10000</v>
      </c>
      <c r="H181" s="39">
        <v>10000</v>
      </c>
    </row>
    <row r="182" spans="1:8" ht="26.25">
      <c r="A182" s="29" t="s">
        <v>25</v>
      </c>
      <c r="B182" s="14" t="s">
        <v>152</v>
      </c>
      <c r="C182" s="6" t="s">
        <v>47</v>
      </c>
      <c r="D182" s="6" t="s">
        <v>47</v>
      </c>
      <c r="E182" s="6" t="s">
        <v>48</v>
      </c>
      <c r="F182" s="15">
        <f>F183</f>
        <v>15000</v>
      </c>
      <c r="G182" s="15">
        <f>G183</f>
        <v>10000</v>
      </c>
      <c r="H182" s="39">
        <f>H183</f>
        <v>10000</v>
      </c>
    </row>
    <row r="183" spans="1:8" ht="12.75">
      <c r="A183" s="29" t="s">
        <v>28</v>
      </c>
      <c r="B183" s="14" t="s">
        <v>152</v>
      </c>
      <c r="C183" s="6" t="s">
        <v>47</v>
      </c>
      <c r="D183" s="6" t="s">
        <v>47</v>
      </c>
      <c r="E183" s="6" t="s">
        <v>29</v>
      </c>
      <c r="F183" s="15">
        <f>10000+5000</f>
        <v>15000</v>
      </c>
      <c r="G183" s="15">
        <v>10000</v>
      </c>
      <c r="H183" s="39">
        <v>10000</v>
      </c>
    </row>
    <row r="184" spans="1:8" ht="26.25">
      <c r="A184" s="36" t="s">
        <v>117</v>
      </c>
      <c r="B184" s="14" t="s">
        <v>118</v>
      </c>
      <c r="C184" s="6"/>
      <c r="D184" s="6"/>
      <c r="E184" s="6"/>
      <c r="F184" s="15">
        <f>F185</f>
        <v>31000</v>
      </c>
      <c r="G184" s="15">
        <f>G185</f>
        <v>12000</v>
      </c>
      <c r="H184" s="39">
        <f>H185</f>
        <v>12000</v>
      </c>
    </row>
    <row r="185" spans="1:8" ht="12.75">
      <c r="A185" s="29" t="s">
        <v>114</v>
      </c>
      <c r="B185" s="14" t="s">
        <v>118</v>
      </c>
      <c r="C185" s="6" t="s">
        <v>115</v>
      </c>
      <c r="D185" s="6" t="s">
        <v>7</v>
      </c>
      <c r="E185" s="6"/>
      <c r="F185" s="15">
        <f aca="true" t="shared" si="24" ref="F185:H187">F186</f>
        <v>31000</v>
      </c>
      <c r="G185" s="15">
        <f t="shared" si="24"/>
        <v>12000</v>
      </c>
      <c r="H185" s="39">
        <f t="shared" si="24"/>
        <v>12000</v>
      </c>
    </row>
    <row r="186" spans="1:8" ht="12.75">
      <c r="A186" s="29" t="s">
        <v>116</v>
      </c>
      <c r="B186" s="14" t="s">
        <v>118</v>
      </c>
      <c r="C186" s="6" t="s">
        <v>115</v>
      </c>
      <c r="D186" s="6" t="s">
        <v>9</v>
      </c>
      <c r="E186" s="6"/>
      <c r="F186" s="15">
        <f t="shared" si="24"/>
        <v>31000</v>
      </c>
      <c r="G186" s="15">
        <f t="shared" si="24"/>
        <v>12000</v>
      </c>
      <c r="H186" s="39">
        <f t="shared" si="24"/>
        <v>12000</v>
      </c>
    </row>
    <row r="187" spans="1:8" ht="26.25">
      <c r="A187" s="29" t="s">
        <v>25</v>
      </c>
      <c r="B187" s="14" t="s">
        <v>118</v>
      </c>
      <c r="C187" s="6" t="s">
        <v>115</v>
      </c>
      <c r="D187" s="6" t="s">
        <v>9</v>
      </c>
      <c r="E187" s="6" t="s">
        <v>48</v>
      </c>
      <c r="F187" s="15">
        <f>F188</f>
        <v>31000</v>
      </c>
      <c r="G187" s="15">
        <f t="shared" si="24"/>
        <v>12000</v>
      </c>
      <c r="H187" s="39">
        <f t="shared" si="24"/>
        <v>12000</v>
      </c>
    </row>
    <row r="188" spans="1:8" ht="12.75">
      <c r="A188" s="29" t="s">
        <v>28</v>
      </c>
      <c r="B188" s="14" t="s">
        <v>118</v>
      </c>
      <c r="C188" s="6" t="s">
        <v>115</v>
      </c>
      <c r="D188" s="6" t="s">
        <v>9</v>
      </c>
      <c r="E188" s="6" t="s">
        <v>29</v>
      </c>
      <c r="F188" s="15">
        <f>15000+16000</f>
        <v>31000</v>
      </c>
      <c r="G188" s="15">
        <v>12000</v>
      </c>
      <c r="H188" s="39">
        <v>12000</v>
      </c>
    </row>
    <row r="189" spans="1:8" ht="26.25">
      <c r="A189" s="29" t="s">
        <v>127</v>
      </c>
      <c r="B189" s="14" t="s">
        <v>128</v>
      </c>
      <c r="C189" s="6"/>
      <c r="D189" s="6"/>
      <c r="E189" s="6"/>
      <c r="F189" s="15">
        <f aca="true" t="shared" si="25" ref="F189:H192">F190</f>
        <v>4000</v>
      </c>
      <c r="G189" s="15">
        <f t="shared" si="25"/>
        <v>2000</v>
      </c>
      <c r="H189" s="39">
        <f t="shared" si="25"/>
        <v>2000</v>
      </c>
    </row>
    <row r="190" spans="1:8" ht="12.75">
      <c r="A190" s="29" t="s">
        <v>125</v>
      </c>
      <c r="B190" s="14" t="s">
        <v>128</v>
      </c>
      <c r="C190" s="6" t="s">
        <v>149</v>
      </c>
      <c r="D190" s="6" t="s">
        <v>7</v>
      </c>
      <c r="E190" s="6"/>
      <c r="F190" s="15">
        <f t="shared" si="25"/>
        <v>4000</v>
      </c>
      <c r="G190" s="15">
        <f t="shared" si="25"/>
        <v>2000</v>
      </c>
      <c r="H190" s="39">
        <f t="shared" si="25"/>
        <v>2000</v>
      </c>
    </row>
    <row r="191" spans="1:8" ht="12.75">
      <c r="A191" s="29" t="s">
        <v>126</v>
      </c>
      <c r="B191" s="14" t="s">
        <v>128</v>
      </c>
      <c r="C191" s="6" t="s">
        <v>149</v>
      </c>
      <c r="D191" s="6" t="s">
        <v>9</v>
      </c>
      <c r="E191" s="6"/>
      <c r="F191" s="15">
        <f t="shared" si="25"/>
        <v>4000</v>
      </c>
      <c r="G191" s="15">
        <f t="shared" si="25"/>
        <v>2000</v>
      </c>
      <c r="H191" s="39">
        <f t="shared" si="25"/>
        <v>2000</v>
      </c>
    </row>
    <row r="192" spans="1:8" ht="26.25">
      <c r="A192" s="29" t="s">
        <v>25</v>
      </c>
      <c r="B192" s="14" t="s">
        <v>128</v>
      </c>
      <c r="C192" s="6" t="s">
        <v>149</v>
      </c>
      <c r="D192" s="6" t="s">
        <v>9</v>
      </c>
      <c r="E192" s="6" t="s">
        <v>48</v>
      </c>
      <c r="F192" s="15">
        <f>F193</f>
        <v>4000</v>
      </c>
      <c r="G192" s="15">
        <f t="shared" si="25"/>
        <v>2000</v>
      </c>
      <c r="H192" s="39">
        <f t="shared" si="25"/>
        <v>2000</v>
      </c>
    </row>
    <row r="193" spans="1:8" ht="12.75">
      <c r="A193" s="29" t="s">
        <v>28</v>
      </c>
      <c r="B193" s="14" t="s">
        <v>128</v>
      </c>
      <c r="C193" s="6" t="s">
        <v>149</v>
      </c>
      <c r="D193" s="6" t="s">
        <v>9</v>
      </c>
      <c r="E193" s="6" t="s">
        <v>29</v>
      </c>
      <c r="F193" s="15">
        <v>4000</v>
      </c>
      <c r="G193" s="15">
        <v>2000</v>
      </c>
      <c r="H193" s="39">
        <v>2000</v>
      </c>
    </row>
    <row r="194" spans="1:8" ht="26.25">
      <c r="A194" s="29" t="s">
        <v>131</v>
      </c>
      <c r="B194" s="14" t="s">
        <v>132</v>
      </c>
      <c r="C194" s="6"/>
      <c r="D194" s="6"/>
      <c r="E194" s="6"/>
      <c r="F194" s="15">
        <f aca="true" t="shared" si="26" ref="F194:H196">F195</f>
        <v>2500</v>
      </c>
      <c r="G194" s="15">
        <f t="shared" si="26"/>
        <v>2500</v>
      </c>
      <c r="H194" s="39">
        <f t="shared" si="26"/>
        <v>2500</v>
      </c>
    </row>
    <row r="195" spans="1:8" ht="12.75">
      <c r="A195" s="29" t="s">
        <v>129</v>
      </c>
      <c r="B195" s="14" t="s">
        <v>132</v>
      </c>
      <c r="C195" s="6" t="s">
        <v>143</v>
      </c>
      <c r="D195" s="6" t="s">
        <v>7</v>
      </c>
      <c r="E195" s="6"/>
      <c r="F195" s="15">
        <f t="shared" si="26"/>
        <v>2500</v>
      </c>
      <c r="G195" s="15">
        <f t="shared" si="26"/>
        <v>2500</v>
      </c>
      <c r="H195" s="39">
        <f t="shared" si="26"/>
        <v>2500</v>
      </c>
    </row>
    <row r="196" spans="1:8" ht="12.75">
      <c r="A196" s="29" t="s">
        <v>130</v>
      </c>
      <c r="B196" s="14" t="s">
        <v>132</v>
      </c>
      <c r="C196" s="6" t="s">
        <v>143</v>
      </c>
      <c r="D196" s="6" t="s">
        <v>10</v>
      </c>
      <c r="E196" s="6"/>
      <c r="F196" s="15">
        <f t="shared" si="26"/>
        <v>2500</v>
      </c>
      <c r="G196" s="15">
        <f t="shared" si="26"/>
        <v>2500</v>
      </c>
      <c r="H196" s="39">
        <f t="shared" si="26"/>
        <v>2500</v>
      </c>
    </row>
    <row r="197" spans="1:8" ht="26.25">
      <c r="A197" s="29" t="s">
        <v>25</v>
      </c>
      <c r="B197" s="14" t="s">
        <v>132</v>
      </c>
      <c r="C197" s="6" t="s">
        <v>143</v>
      </c>
      <c r="D197" s="6" t="s">
        <v>10</v>
      </c>
      <c r="E197" s="6" t="s">
        <v>48</v>
      </c>
      <c r="F197" s="15">
        <f>F198+F199</f>
        <v>2500</v>
      </c>
      <c r="G197" s="15">
        <f>G198+G199</f>
        <v>2500</v>
      </c>
      <c r="H197" s="39">
        <f>H198+H199</f>
        <v>2500</v>
      </c>
    </row>
    <row r="198" spans="1:8" ht="26.25">
      <c r="A198" s="29" t="s">
        <v>26</v>
      </c>
      <c r="B198" s="14" t="s">
        <v>132</v>
      </c>
      <c r="C198" s="6" t="s">
        <v>143</v>
      </c>
      <c r="D198" s="6" t="s">
        <v>10</v>
      </c>
      <c r="E198" s="6" t="s">
        <v>27</v>
      </c>
      <c r="F198" s="15">
        <v>700</v>
      </c>
      <c r="G198" s="15">
        <v>700</v>
      </c>
      <c r="H198" s="39">
        <v>700</v>
      </c>
    </row>
    <row r="199" spans="1:8" ht="12.75">
      <c r="A199" s="29" t="s">
        <v>28</v>
      </c>
      <c r="B199" s="14" t="s">
        <v>132</v>
      </c>
      <c r="C199" s="6" t="s">
        <v>143</v>
      </c>
      <c r="D199" s="6" t="s">
        <v>10</v>
      </c>
      <c r="E199" s="6" t="s">
        <v>29</v>
      </c>
      <c r="F199" s="15">
        <v>1800</v>
      </c>
      <c r="G199" s="15">
        <v>1800</v>
      </c>
      <c r="H199" s="39">
        <v>1800</v>
      </c>
    </row>
    <row r="200" spans="1:8" ht="12.75">
      <c r="A200" s="35" t="s">
        <v>133</v>
      </c>
      <c r="B200" s="14" t="s">
        <v>135</v>
      </c>
      <c r="C200" s="6" t="s">
        <v>134</v>
      </c>
      <c r="D200" s="6" t="s">
        <v>134</v>
      </c>
      <c r="E200" s="6"/>
      <c r="F200" s="15"/>
      <c r="G200" s="15">
        <f>G201</f>
        <v>178540</v>
      </c>
      <c r="H200" s="39">
        <f>H201</f>
        <v>385940</v>
      </c>
    </row>
    <row r="201" spans="1:8" ht="12.75">
      <c r="A201" s="35" t="s">
        <v>133</v>
      </c>
      <c r="B201" s="14" t="s">
        <v>135</v>
      </c>
      <c r="C201" s="6" t="s">
        <v>134</v>
      </c>
      <c r="D201" s="6" t="s">
        <v>134</v>
      </c>
      <c r="E201" s="6" t="s">
        <v>136</v>
      </c>
      <c r="F201" s="15"/>
      <c r="G201" s="5">
        <v>178540</v>
      </c>
      <c r="H201" s="33">
        <v>385940</v>
      </c>
    </row>
    <row r="202" spans="1:8" ht="15" customHeight="1" thickBot="1">
      <c r="A202" s="45" t="s">
        <v>154</v>
      </c>
      <c r="B202" s="46"/>
      <c r="C202" s="46"/>
      <c r="D202" s="46"/>
      <c r="E202" s="46"/>
      <c r="F202" s="47">
        <f>F14+F105+F136</f>
        <v>10044976.540000001</v>
      </c>
      <c r="G202" s="47">
        <f>G14+G105+G136</f>
        <v>7388462</v>
      </c>
      <c r="H202" s="48">
        <f>H14+H105+H136</f>
        <v>7593893</v>
      </c>
    </row>
    <row r="206" spans="6:8" ht="12.75">
      <c r="F206" s="19"/>
      <c r="G206" s="19"/>
      <c r="H206" s="19"/>
    </row>
  </sheetData>
  <sheetProtection/>
  <mergeCells count="15">
    <mergeCell ref="F4:H4"/>
    <mergeCell ref="F5:H5"/>
    <mergeCell ref="F6:H6"/>
    <mergeCell ref="F14:F15"/>
    <mergeCell ref="A9:H9"/>
    <mergeCell ref="A10:H10"/>
    <mergeCell ref="A11:H11"/>
    <mergeCell ref="G14:G15"/>
    <mergeCell ref="H14:H15"/>
    <mergeCell ref="A14:A15"/>
    <mergeCell ref="B14:B15"/>
    <mergeCell ref="C14:C15"/>
    <mergeCell ref="D14:D15"/>
    <mergeCell ref="E14:E15"/>
    <mergeCell ref="F7:H7"/>
  </mergeCells>
  <printOptions/>
  <pageMargins left="0.33" right="0.18" top="0.34" bottom="0.3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2023-08-29T06:18:06Z</cp:lastPrinted>
  <dcterms:created xsi:type="dcterms:W3CDTF">2022-01-27T18:18:15Z</dcterms:created>
  <dcterms:modified xsi:type="dcterms:W3CDTF">2023-09-03T06:02:42Z</dcterms:modified>
  <cp:category/>
  <cp:version/>
  <cp:contentType/>
  <cp:contentStatus/>
</cp:coreProperties>
</file>